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0" yWindow="0" windowWidth="15345" windowHeight="4260" activeTab="17"/>
  </bookViews>
  <sheets>
    <sheet name="C X P" sheetId="14" r:id="rId1"/>
    <sheet name="CAJA Y BCO" sheetId="15" r:id="rId2"/>
    <sheet name="INGRESOS" sheetId="16" r:id="rId3"/>
    <sheet name="DIR. Y ADM (2)" sheetId="17" state="hidden" r:id="rId4"/>
    <sheet name="GASTOS" sheetId="1" state="hidden" r:id="rId5"/>
    <sheet name="MAYO" sheetId="19" state="hidden" r:id="rId6"/>
    <sheet name="Insp. Y Certificación  " sheetId="11" state="hidden" r:id="rId7"/>
    <sheet name="ASIST. TECN. Y MANEJO INT. DE P" sheetId="12" state="hidden" r:id="rId8"/>
    <sheet name="CAPACITACIÓN   " sheetId="13" state="hidden" r:id="rId9"/>
    <sheet name="page 3" sheetId="3" state="hidden" r:id="rId10"/>
    <sheet name="page 4" sheetId="4" state="hidden" r:id="rId11"/>
    <sheet name="page 5" sheetId="5" state="hidden" r:id="rId12"/>
    <sheet name="page 6" sheetId="6" state="hidden" r:id="rId13"/>
    <sheet name="page 7" sheetId="7" state="hidden" r:id="rId14"/>
    <sheet name="page 8" sheetId="8" state="hidden" r:id="rId15"/>
    <sheet name="page 9" sheetId="9" state="hidden" r:id="rId16"/>
    <sheet name="page 10" sheetId="10" state="hidden" r:id="rId17"/>
    <sheet name="Hoja2" sheetId="28" r:id="rId18"/>
    <sheet name="ANALISIS DE VARIACIONES " sheetId="30" r:id="rId19"/>
    <sheet name="Hoja3" sheetId="29" r:id="rId20"/>
  </sheets>
  <externalReferences>
    <externalReference r:id="rId21"/>
  </externalReferences>
  <definedNames>
    <definedName name="_xlnm.Print_Area" localSheetId="0">'C X P'!$A$1:$Y$39</definedName>
    <definedName name="_xlnm.Print_Area" localSheetId="1">'CAJA Y BCO'!$A$5:$Z$47</definedName>
    <definedName name="_xlnm.Print_Area" localSheetId="3">'DIR. Y ADM (2)'!$A$1:$Z$71</definedName>
    <definedName name="_xlnm.Print_Area" localSheetId="4">GASTOS!$A$1:$Z$71</definedName>
    <definedName name="_xlnm.Print_Area" localSheetId="2">INGRESOS!$A$6:$Z$43</definedName>
    <definedName name="_xlnm.Print_Area" localSheetId="6">'Insp. Y Certificación  '!$A$1:$Z$146</definedName>
    <definedName name="_xlnm.Print_Area" localSheetId="5">MAYO!$A$2:$Z$93</definedName>
  </definedNames>
  <calcPr calcId="145621"/>
</workbook>
</file>

<file path=xl/calcChain.xml><?xml version="1.0" encoding="utf-8"?>
<calcChain xmlns="http://schemas.openxmlformats.org/spreadsheetml/2006/main">
  <c r="Z33" i="28" l="1"/>
  <c r="Z18" i="28"/>
  <c r="X33" i="28"/>
  <c r="X18" i="28" l="1"/>
  <c r="Y97" i="28" l="1"/>
  <c r="V18" i="15"/>
  <c r="AA97" i="28" l="1"/>
  <c r="Z22" i="15" s="1"/>
  <c r="Z25" i="15" l="1"/>
  <c r="AA32" i="28" l="1"/>
  <c r="Y14" i="14" l="1"/>
  <c r="Y18" i="14" s="1"/>
  <c r="Y19" i="14" s="1"/>
  <c r="Z25" i="16" s="1"/>
  <c r="Y42" i="19" l="1"/>
  <c r="AA42" i="19" s="1"/>
  <c r="W42" i="19"/>
  <c r="Y22" i="19"/>
  <c r="W22" i="19"/>
  <c r="Z86" i="19" l="1"/>
  <c r="X86" i="19"/>
  <c r="Y34" i="1" l="1"/>
  <c r="W34" i="1"/>
  <c r="Y20" i="1"/>
  <c r="W20" i="1"/>
  <c r="Y34" i="17"/>
  <c r="W34" i="17"/>
  <c r="Y20" i="17"/>
  <c r="W20" i="17"/>
  <c r="X65" i="1" l="1"/>
  <c r="Z65" i="1"/>
  <c r="X65" i="17"/>
  <c r="Z65" i="17"/>
  <c r="Z23" i="16" l="1"/>
  <c r="Y95" i="13"/>
  <c r="W95" i="13"/>
  <c r="Y70" i="13"/>
  <c r="W70" i="13"/>
  <c r="Y41" i="13"/>
  <c r="W41" i="13"/>
  <c r="Y20" i="13"/>
  <c r="W20" i="13"/>
  <c r="Y95" i="12"/>
  <c r="W95" i="12"/>
  <c r="Y70" i="12"/>
  <c r="W70" i="12"/>
  <c r="Y41" i="12"/>
  <c r="W41" i="12"/>
  <c r="Y20" i="12"/>
  <c r="W20" i="12"/>
  <c r="Y95" i="11"/>
  <c r="W95" i="11"/>
  <c r="Y70" i="11"/>
  <c r="W70" i="11"/>
  <c r="Y41" i="11"/>
  <c r="W41" i="11"/>
  <c r="Y20" i="11"/>
  <c r="W20" i="11"/>
  <c r="Z27" i="16" l="1"/>
  <c r="Z20" i="15"/>
  <c r="Z21" i="15" s="1"/>
  <c r="Z23" i="15" s="1"/>
  <c r="X122" i="11"/>
  <c r="X122" i="12"/>
  <c r="X122" i="13"/>
  <c r="Z122" i="11"/>
  <c r="Z122" i="12"/>
  <c r="Z122" i="13"/>
  <c r="Z26" i="15" l="1"/>
  <c r="Z27" i="15" s="1"/>
  <c r="Z28" i="16" l="1"/>
</calcChain>
</file>

<file path=xl/sharedStrings.xml><?xml version="1.0" encoding="utf-8"?>
<sst xmlns="http://schemas.openxmlformats.org/spreadsheetml/2006/main" count="824" uniqueCount="338">
  <si>
    <r>
      <rPr>
        <sz val="7"/>
        <color rgb="FF000000"/>
        <rFont val="Arial"/>
        <family val="2"/>
      </rPr>
      <t>IMPUTACION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PRESUPUESTARIA</t>
    </r>
  </si>
  <si>
    <r>
      <rPr>
        <sz val="7"/>
        <color rgb="FF000000"/>
        <rFont val="Arial"/>
        <family val="2"/>
      </rPr>
      <t>EJECUCION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DEL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GASTO</t>
    </r>
  </si>
  <si>
    <t>(2)</t>
  </si>
  <si>
    <t>CLASIF. OBJ. DEL GASTO</t>
  </si>
  <si>
    <t>CONSOLIDADO</t>
  </si>
  <si>
    <r>
      <rPr>
        <sz val="6"/>
        <color rgb="FF000000"/>
        <rFont val="Arial"/>
        <family val="2"/>
      </rPr>
      <t>PROG.</t>
    </r>
  </si>
  <si>
    <r>
      <rPr>
        <sz val="6"/>
        <color rgb="FF000000"/>
        <rFont val="Arial"/>
        <family val="2"/>
      </rPr>
      <t>SUB-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PROG.</t>
    </r>
  </si>
  <si>
    <r>
      <rPr>
        <sz val="6"/>
        <color rgb="FF000000"/>
        <rFont val="Arial"/>
        <family val="2"/>
      </rPr>
      <t>PROY.</t>
    </r>
  </si>
  <si>
    <r>
      <rPr>
        <sz val="6"/>
        <color rgb="FF000000"/>
        <rFont val="Arial"/>
        <family val="2"/>
      </rPr>
      <t>ACT.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/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OBRA</t>
    </r>
  </si>
  <si>
    <r>
      <rPr>
        <sz val="6"/>
        <color rgb="FF000000"/>
        <rFont val="Arial"/>
        <family val="2"/>
      </rPr>
      <t>UBIC.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GEOG.</t>
    </r>
  </si>
  <si>
    <r>
      <rPr>
        <sz val="6"/>
        <color rgb="FF000000"/>
        <rFont val="Arial"/>
        <family val="2"/>
      </rPr>
      <t>FUNC.</t>
    </r>
  </si>
  <si>
    <r>
      <rPr>
        <sz val="6"/>
        <color rgb="FF000000"/>
        <rFont val="Arial"/>
        <family val="2"/>
      </rPr>
      <t>FONDO</t>
    </r>
  </si>
  <si>
    <r>
      <rPr>
        <sz val="6"/>
        <color rgb="FF000000"/>
        <rFont val="Arial"/>
        <family val="2"/>
      </rPr>
      <t>OBJ.</t>
    </r>
  </si>
  <si>
    <r>
      <rPr>
        <sz val="6"/>
        <color rgb="FF000000"/>
        <rFont val="Arial"/>
        <family val="2"/>
      </rPr>
      <t>CTA</t>
    </r>
  </si>
  <si>
    <r>
      <rPr>
        <sz val="6"/>
        <color rgb="FF000000"/>
        <rFont val="Arial"/>
        <family val="2"/>
      </rPr>
      <t>SUB-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CTA</t>
    </r>
  </si>
  <si>
    <r>
      <rPr>
        <sz val="6"/>
        <color rgb="FF000000"/>
        <rFont val="Arial"/>
        <family val="2"/>
      </rPr>
      <t>(3)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DEVENGADO</t>
    </r>
  </si>
  <si>
    <r>
      <rPr>
        <sz val="6"/>
        <color rgb="FF000000"/>
        <rFont val="Arial"/>
        <family val="2"/>
      </rPr>
      <t>(4)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PAGADO</t>
    </r>
  </si>
  <si>
    <t>Servicios Personales</t>
  </si>
  <si>
    <t>Servicios No Personales</t>
  </si>
  <si>
    <t>Materiales y Suministros</t>
  </si>
  <si>
    <t>Activos No Financieros</t>
  </si>
  <si>
    <t>457,090.00</t>
  </si>
  <si>
    <t>439,559.00</t>
  </si>
  <si>
    <t>7,493.00</t>
  </si>
  <si>
    <t>7,176.00</t>
  </si>
  <si>
    <t>166,138.00</t>
  </si>
  <si>
    <t>159,626.00</t>
  </si>
  <si>
    <t>171,569.00</t>
  </si>
  <si>
    <t>164,299.00</t>
  </si>
  <si>
    <t>2,200.00</t>
  </si>
  <si>
    <t>1,959.00</t>
  </si>
  <si>
    <t>56,211.00</t>
  </si>
  <si>
    <t>54,719.00</t>
  </si>
  <si>
    <t>3,319,242.00</t>
  </si>
  <si>
    <t>2,722,896.00</t>
  </si>
  <si>
    <t>2,157,384.00</t>
  </si>
  <si>
    <t>1,876,267.00</t>
  </si>
  <si>
    <t>459,437.00</t>
  </si>
  <si>
    <t>399,154.00</t>
  </si>
  <si>
    <t>121,800.00</t>
  </si>
  <si>
    <t>109,890.00</t>
  </si>
  <si>
    <t>182,700.00</t>
  </si>
  <si>
    <t>165,585.00</t>
  </si>
  <si>
    <t>172,000.00</t>
  </si>
  <si>
    <t>85,184.00</t>
  </si>
  <si>
    <t>20,605.00</t>
  </si>
  <si>
    <t>85,305.00</t>
  </si>
  <si>
    <t>20,634.00</t>
  </si>
  <si>
    <t>2,772.00</t>
  </si>
  <si>
    <t>11,421.00</t>
  </si>
  <si>
    <t>1,497,754.00</t>
  </si>
  <si>
    <t>1,452,328.00</t>
  </si>
  <si>
    <t>12,396.00</t>
  </si>
  <si>
    <t>12,285.00</t>
  </si>
  <si>
    <t>35,150.00</t>
  </si>
  <si>
    <t>35,151.00</t>
  </si>
  <si>
    <t>4,922.00</t>
  </si>
  <si>
    <t>175,500.00</t>
  </si>
  <si>
    <t>166,725.00</t>
  </si>
  <si>
    <t>273,356.00</t>
  </si>
  <si>
    <t>259,688.00</t>
  </si>
  <si>
    <t>302,080.00</t>
  </si>
  <si>
    <t>289,280.00</t>
  </si>
  <si>
    <t>37,261.00</t>
  </si>
  <si>
    <t>35,615.00</t>
  </si>
  <si>
    <t>37,198.00</t>
  </si>
  <si>
    <t>35,338.00</t>
  </si>
  <si>
    <t>85,066.00</t>
  </si>
  <si>
    <t>81,489.00</t>
  </si>
  <si>
    <t>10,032.00</t>
  </si>
  <si>
    <t>9,264.00</t>
  </si>
  <si>
    <t>438,028.00</t>
  </si>
  <si>
    <t>434,928.00</t>
  </si>
  <si>
    <t>2,559.00</t>
  </si>
  <si>
    <t>27,336.00</t>
  </si>
  <si>
    <t>82,120.00</t>
  </si>
  <si>
    <t>80,059.00</t>
  </si>
  <si>
    <t>18,486.00</t>
  </si>
  <si>
    <t>17,700.00</t>
  </si>
  <si>
    <t>25,800.00</t>
  </si>
  <si>
    <t>1,711.00</t>
  </si>
  <si>
    <t>5,422.00</t>
  </si>
  <si>
    <t>3,692.00</t>
  </si>
  <si>
    <t>3,507.00</t>
  </si>
  <si>
    <t>1,316.00</t>
  </si>
  <si>
    <t>1,282.00</t>
  </si>
  <si>
    <t>1,704.00</t>
  </si>
  <si>
    <t>5,090.00</t>
  </si>
  <si>
    <t>17,593.00</t>
  </si>
  <si>
    <t>185,000.00</t>
  </si>
  <si>
    <t>177,161.00</t>
  </si>
  <si>
    <t>119,550,020.00</t>
  </si>
  <si>
    <t>110,469,095.00</t>
  </si>
  <si>
    <t>34,753,639.00</t>
  </si>
  <si>
    <t>25,674,245.00</t>
  </si>
  <si>
    <t>12,381.00</t>
  </si>
  <si>
    <t>10,957.00</t>
  </si>
  <si>
    <t>2,595,500.00</t>
  </si>
  <si>
    <t>5,331,000.00</t>
  </si>
  <si>
    <t>76,857,500.00</t>
  </si>
  <si>
    <t>76,857,393.00</t>
  </si>
  <si>
    <t>1,278,569.00</t>
  </si>
  <si>
    <t>1,217,481.00</t>
  </si>
  <si>
    <t>921,890.00</t>
  </si>
  <si>
    <t>877,228.00</t>
  </si>
  <si>
    <t>13,470.00</t>
  </si>
  <si>
    <t>12,899.00</t>
  </si>
  <si>
    <t>126,200.00</t>
  </si>
  <si>
    <t>21,360.00</t>
  </si>
  <si>
    <t>17,000.00</t>
  </si>
  <si>
    <t>178,649.00</t>
  </si>
  <si>
    <t>162,794.00</t>
  </si>
  <si>
    <t>22,062,128.00</t>
  </si>
  <si>
    <t>22,008,660.00</t>
  </si>
  <si>
    <t>8,990,823.00</t>
  </si>
  <si>
    <t>8,980,823.00</t>
  </si>
  <si>
    <t>56,640.00</t>
  </si>
  <si>
    <t>54,240.00</t>
  </si>
  <si>
    <t>45,707.00</t>
  </si>
  <si>
    <t>45,499.00</t>
  </si>
  <si>
    <t>5,009,195.00</t>
  </si>
  <si>
    <t>4,987,620.00</t>
  </si>
  <si>
    <t>4,276,363.00</t>
  </si>
  <si>
    <t>4,269,186.00</t>
  </si>
  <si>
    <t>217,734.00</t>
  </si>
  <si>
    <t>209,120.00</t>
  </si>
  <si>
    <t>3,424,364.00</t>
  </si>
  <si>
    <t>3,422,638.00</t>
  </si>
  <si>
    <t>40,475.00</t>
  </si>
  <si>
    <t>38,722.00</t>
  </si>
  <si>
    <t>1,138,114.00</t>
  </si>
  <si>
    <t>1,133,864.00</t>
  </si>
  <si>
    <t>490,903.00</t>
  </si>
  <si>
    <t>490,441.00</t>
  </si>
  <si>
    <t>19,268.00</t>
  </si>
  <si>
    <t>18,451.00</t>
  </si>
  <si>
    <t>32,360.00</t>
  </si>
  <si>
    <t>30,989.00</t>
  </si>
  <si>
    <t>595,583.00</t>
  </si>
  <si>
    <t>593,983.00</t>
  </si>
  <si>
    <t>Activos Financieros</t>
  </si>
  <si>
    <t>1,319,069.00</t>
  </si>
  <si>
    <t>1,605,354.00</t>
  </si>
  <si>
    <t>1,198,575.00</t>
  </si>
  <si>
    <t>Transferencias Corrientes</t>
  </si>
  <si>
    <t>959,140.00</t>
  </si>
  <si>
    <t>957,048.00</t>
  </si>
  <si>
    <t>41,850.00</t>
  </si>
  <si>
    <t>39,758.00</t>
  </si>
  <si>
    <t>96,090.00</t>
  </si>
  <si>
    <t>821,000.00</t>
  </si>
  <si>
    <t>40,939,085.00</t>
  </si>
  <si>
    <t>1,366,151.00</t>
  </si>
  <si>
    <t>1,395,623.00</t>
  </si>
  <si>
    <t>39,543,462.00</t>
  </si>
  <si>
    <t>Pasivos Financieros</t>
  </si>
  <si>
    <t>2,523,858.00</t>
  </si>
  <si>
    <t>40,389,776.00</t>
  </si>
  <si>
    <t>40,147,405.00</t>
  </si>
  <si>
    <t>242,371.00</t>
  </si>
  <si>
    <t>CONSEJO DOMINICANO DEL CAFÉ</t>
  </si>
  <si>
    <t>IMPUTACION PRESUPUESTARIA</t>
  </si>
  <si>
    <t>EJECUCION DEL GASTO</t>
  </si>
  <si>
    <t>EJECUCION PRESUPUESTARIA DEL GASTO</t>
  </si>
  <si>
    <t>INSTITUCION:</t>
  </si>
  <si>
    <t>PROG.</t>
  </si>
  <si>
    <t>SUB- PROG.</t>
  </si>
  <si>
    <t>PROY.</t>
  </si>
  <si>
    <t>ACT. / OBRA</t>
  </si>
  <si>
    <t>UBIC. GEOG.</t>
  </si>
  <si>
    <t>FUNC.</t>
  </si>
  <si>
    <t>FONDO</t>
  </si>
  <si>
    <t>OBJ.</t>
  </si>
  <si>
    <t>CTA</t>
  </si>
  <si>
    <t>SUB- CTA</t>
  </si>
  <si>
    <t xml:space="preserve"> DEVENGADO</t>
  </si>
  <si>
    <t>PAGADO</t>
  </si>
  <si>
    <t>AUX</t>
  </si>
  <si>
    <t>CODIGO:</t>
  </si>
  <si>
    <t>MES:</t>
  </si>
  <si>
    <t>AÑO:</t>
  </si>
  <si>
    <t xml:space="preserve">DIRECCIÓN ADMINISTRACIÓN </t>
  </si>
  <si>
    <t>SUB-TOTAL</t>
  </si>
  <si>
    <t xml:space="preserve">INSPECCIÓN DE LA CALIDAD DEL CAFÉ Y CERTIFICACIÓN   </t>
  </si>
  <si>
    <t xml:space="preserve">ASISTENCIA TÉCNICA Y MANEJO INTEGRADO DE PLAGAS       </t>
  </si>
  <si>
    <t xml:space="preserve">CAPACITACIÓN   </t>
  </si>
  <si>
    <t xml:space="preserve">CALCULOS DE VARIACIONES </t>
  </si>
  <si>
    <t>CUENTAS POR PAGAR</t>
  </si>
  <si>
    <t>BALANCE INICIAL</t>
  </si>
  <si>
    <t>(-) CUENTAS PAGADAS DE MESES ANTERIORES</t>
  </si>
  <si>
    <t xml:space="preserve">(=) BALANCE FINAL DE CUENTAS POR PAGAR </t>
  </si>
  <si>
    <t xml:space="preserve">(-) BALANCE FINAL DE CUENTAS POR PAGAR </t>
  </si>
  <si>
    <t>RESPONSIBLE DEL REGISTRO</t>
  </si>
  <si>
    <t>Y SELLO</t>
  </si>
  <si>
    <t>FIRMA RESPONSIBLE Y SELLO</t>
  </si>
  <si>
    <t xml:space="preserve">DE LA INSTITUCION </t>
  </si>
  <si>
    <t>SALDOS DE CAJA Y BANCO</t>
  </si>
  <si>
    <t>BALANCE ANTERIOR</t>
  </si>
  <si>
    <t>(+) REINTEGROS</t>
  </si>
  <si>
    <t>(=) DISPONIBLE</t>
  </si>
  <si>
    <t>(=) BALANCE FINAL CAJA Y BANCO</t>
  </si>
  <si>
    <t xml:space="preserve">    BALANCE INICIAL CAJA Y BANCO</t>
  </si>
  <si>
    <t>(-) BALANCE FINAL</t>
  </si>
  <si>
    <t>INFORME MENSUAL DEL INGRESO</t>
  </si>
  <si>
    <t>CLASIFICACION DEL INGRESO</t>
  </si>
  <si>
    <t>CUENTA</t>
  </si>
  <si>
    <t>DENOMINACION DE LA CUENTA</t>
  </si>
  <si>
    <t>INGRESOS EN EL MES</t>
  </si>
  <si>
    <t>SUBTOTAL</t>
  </si>
  <si>
    <t>TOTAL</t>
  </si>
  <si>
    <t>otras</t>
  </si>
  <si>
    <t>0100</t>
  </si>
  <si>
    <t>TIPO</t>
  </si>
  <si>
    <t>1</t>
  </si>
  <si>
    <t>5</t>
  </si>
  <si>
    <t>3</t>
  </si>
  <si>
    <t>6</t>
  </si>
  <si>
    <t>2</t>
  </si>
  <si>
    <t>7</t>
  </si>
  <si>
    <t>8</t>
  </si>
  <si>
    <t>Disminución de pasivos</t>
  </si>
  <si>
    <t>Incremento activos financieros</t>
  </si>
  <si>
    <t>MARZO</t>
  </si>
  <si>
    <t>MAYO</t>
  </si>
  <si>
    <t>RESPONSABLE DEL REGISTRO</t>
  </si>
  <si>
    <t>FIRMA RESPONSABLE Y SELLO</t>
  </si>
  <si>
    <t>JUNIO</t>
  </si>
  <si>
    <t>INCREMENTO CUENTAS POR PAGAR</t>
  </si>
  <si>
    <t>Transferencia Ctes. Recibidas del Gobierno Central Nacional</t>
  </si>
  <si>
    <t>DISMINUCION DE CAJA Y BANCOS</t>
  </si>
  <si>
    <t>PROY</t>
  </si>
  <si>
    <t>Sueldos fijos</t>
  </si>
  <si>
    <t>Sueldos al personal fijo en trámite de pensiones</t>
  </si>
  <si>
    <t>Prima de transporte</t>
  </si>
  <si>
    <t>Compensación servicios de seguridad</t>
  </si>
  <si>
    <t>Gastos de representación en el país</t>
  </si>
  <si>
    <t>Contribuciones al seguro de salud</t>
  </si>
  <si>
    <t>Contribuciones al seguro de pensiones</t>
  </si>
  <si>
    <t>Contribuciones al seguro de riesgo laboral</t>
  </si>
  <si>
    <t>Servicios telefónico de larga distancia</t>
  </si>
  <si>
    <t>Teléfono local</t>
  </si>
  <si>
    <t>Servicio de internet y televisión por cable</t>
  </si>
  <si>
    <t>Energía eléctrica</t>
  </si>
  <si>
    <t>Agua</t>
  </si>
  <si>
    <t>Descripción de las Cuentas</t>
  </si>
  <si>
    <t>(+) INGRESOS DEL MES</t>
  </si>
  <si>
    <t>(-) GASTOS  DEL MES</t>
  </si>
  <si>
    <t>(+) CUENTAS POR PAGAR EN EL MES</t>
  </si>
  <si>
    <t>Pagado</t>
  </si>
  <si>
    <t>Diciembre</t>
  </si>
  <si>
    <t>Enero</t>
  </si>
  <si>
    <t>cuadrado</t>
  </si>
  <si>
    <t>Responsable del registro</t>
  </si>
  <si>
    <t>INSTITUTO  DOMINICANO DEL CAFÉ</t>
  </si>
  <si>
    <t>Sueldos al personal contratado e igualado</t>
  </si>
  <si>
    <t xml:space="preserve">INSTITUTO DOMINICANO DEL CAFÉ </t>
  </si>
  <si>
    <t>INSTITUTO DOMINICANO DEL CAFÉ</t>
  </si>
  <si>
    <t xml:space="preserve">INSTITUCION: INDOCAFE </t>
  </si>
  <si>
    <t>ANALISIS DE LAS VARIACIONES EN LA EJECUCION PRESUPUESTARIA</t>
  </si>
  <si>
    <t xml:space="preserve">1- Incremento en caja y banco se registra en el gasto comoun incremento en activo financiero en la 321 del lado del devengado </t>
  </si>
  <si>
    <t>2- La disminucio de la caja y banco, pasa al ingreso en la 311</t>
  </si>
  <si>
    <t>3- La disminucion de las cuentas por pagar pasa al gasto en el devengado en la 322,disminucion de pasivo</t>
  </si>
  <si>
    <t>4-El incremento de las cuentas por pagar pasa al ingreso a la 312</t>
  </si>
  <si>
    <t>5- Cuando el devengado es menor que el pagado, significa que se pagaron cuentas por pagar de meses anteriores, este valor pasa a</t>
  </si>
  <si>
    <t xml:space="preserve">cuentas por pagar </t>
  </si>
  <si>
    <t>Alimentos y bebidas para personas</t>
  </si>
  <si>
    <t>Articulo de plastico</t>
  </si>
  <si>
    <t>Gasoil</t>
  </si>
  <si>
    <t xml:space="preserve">Proporcion de vacaciones no disfrutadas </t>
  </si>
  <si>
    <t>Impresión y encuardenacion</t>
  </si>
  <si>
    <t>Mantenimiento y reparacion de muebles y equipo de  oficina</t>
  </si>
  <si>
    <t>Mantenimiento y reparacion de equipo de transporte,traccion y elevacion</t>
  </si>
  <si>
    <t>Producto de papel y carton</t>
  </si>
  <si>
    <t>Productos de artes gráficas</t>
  </si>
  <si>
    <t>Estructuras metálicas acabadas</t>
  </si>
  <si>
    <t>Material para limpieza</t>
  </si>
  <si>
    <t>Útiles de escritorio, oficina e informática</t>
  </si>
  <si>
    <t>Productos eléctricos y afines</t>
  </si>
  <si>
    <t>Mantenimiento y reparacion de equipo sanitarios y de laboratorio</t>
  </si>
  <si>
    <t>Acabados textiles</t>
  </si>
  <si>
    <t>Director Administrativo y Financiero</t>
  </si>
  <si>
    <t>Lic. Nicolás Cáceres Cruz</t>
  </si>
  <si>
    <t>Lic. José Orlando Núñez Castillo</t>
  </si>
  <si>
    <t>Responsable del Registro</t>
  </si>
  <si>
    <t xml:space="preserve">Lic. Nicolas Caceres Cruz </t>
  </si>
  <si>
    <t>Lic.José Orlando Núñez</t>
  </si>
  <si>
    <t xml:space="preserve">Lic. Nicolas Cáceres Cruz </t>
  </si>
  <si>
    <t xml:space="preserve">Jornales </t>
  </si>
  <si>
    <t>Telefax y correo</t>
  </si>
  <si>
    <t xml:space="preserve">Viatico dentro del pais </t>
  </si>
  <si>
    <t xml:space="preserve">Pasaje </t>
  </si>
  <si>
    <t>Peaje</t>
  </si>
  <si>
    <t>Impuesto</t>
  </si>
  <si>
    <t>Producto Forestales</t>
  </si>
  <si>
    <t>Articulo de caucho</t>
  </si>
  <si>
    <t>Gas GLP</t>
  </si>
  <si>
    <t xml:space="preserve">Utiles de cocina y comedor </t>
  </si>
  <si>
    <t>Otros mobiliarios y equipo no identificados precedentes</t>
  </si>
  <si>
    <t>Publicidad y propaganda</t>
  </si>
  <si>
    <t>Alquileres y rentas de edificios y locales</t>
  </si>
  <si>
    <t>Otros Alquileres</t>
  </si>
  <si>
    <t>Equipo computacional</t>
  </si>
  <si>
    <t>Electrodomesticos</t>
  </si>
  <si>
    <t xml:space="preserve">Gasolina </t>
  </si>
  <si>
    <t>Pasivo Financiero</t>
  </si>
  <si>
    <t xml:space="preserve">Prestaciones Economicas </t>
  </si>
  <si>
    <t>Otros servicios técnicos profesionales</t>
  </si>
  <si>
    <t>Otros equipos de transporte</t>
  </si>
  <si>
    <t>Maquinaria y equipo agropecuario</t>
  </si>
  <si>
    <t>Otros equipos</t>
  </si>
  <si>
    <t>Pinturas, lacas, barnices, diluyentes y absorbentes para pinturas</t>
  </si>
  <si>
    <t>Activo Financiero</t>
  </si>
  <si>
    <t>Bonos por desepeño</t>
  </si>
  <si>
    <t xml:space="preserve">Viatico fuera  del pais </t>
  </si>
  <si>
    <t>Servicio de contabilidad y auditoria</t>
  </si>
  <si>
    <t xml:space="preserve">Madera, corcho y sus manufacturas </t>
  </si>
  <si>
    <t xml:space="preserve">Producto medicinales para recursos humanos </t>
  </si>
  <si>
    <t>Aceite y grasas</t>
  </si>
  <si>
    <t>Producto fotoquimicos</t>
  </si>
  <si>
    <t>Productos utiles varios nip</t>
  </si>
  <si>
    <t>Producto agricolas</t>
  </si>
  <si>
    <t>Octubre.2018</t>
  </si>
  <si>
    <t>Octubre</t>
  </si>
  <si>
    <t>Recoleccion de residuo</t>
  </si>
  <si>
    <t>Flete</t>
  </si>
  <si>
    <t xml:space="preserve">Seguro de bienes muebles </t>
  </si>
  <si>
    <t>Mantenimiento y reparacion de equipo de produccion</t>
  </si>
  <si>
    <t xml:space="preserve">Prenda de vestir </t>
  </si>
  <si>
    <t>Llanta y neumatico</t>
  </si>
  <si>
    <t>Producto de cemento</t>
  </si>
  <si>
    <t>Producto de vidrio</t>
  </si>
  <si>
    <t xml:space="preserve">Herramienta menores </t>
  </si>
  <si>
    <t>Piedra,arcilla y arena</t>
  </si>
  <si>
    <t xml:space="preserve">Ayuda y donaciones acasionales a hogares y personas </t>
  </si>
  <si>
    <t xml:space="preserve">Mueble,equipo de oficina y estanteria </t>
  </si>
  <si>
    <t xml:space="preserve">Servicio de capacitacion </t>
  </si>
  <si>
    <t>(+)INGREMENTO   CUENTA POR PAGAR</t>
  </si>
  <si>
    <t>(+ ) INCREMENTO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</si>
</sst>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-* #,##0.0_-;\-* #,##0.0_-;_-* &quot;-&quot;?_-;_-@_-"/>
    <numFmt numFmtId="167" formatCode="_-* #,##0_-;\-* #,##0_-;_-* &quot;-&quot;?_-;_-@_-"/>
  </numFmts>
  <fonts count="3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3F3F3F"/>
      <name val="Calibri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Calibri"/>
      <family val="2"/>
      <charset val="204"/>
    </font>
    <font>
      <b/>
      <sz val="6"/>
      <color rgb="FF3F3F3F"/>
      <name val="Calibri"/>
      <family val="2"/>
      <scheme val="minor"/>
    </font>
    <font>
      <b/>
      <sz val="9.5"/>
      <color rgb="FF3F3F3F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theme="0" tint="-0.499984740745262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8"/>
      <color rgb="FF000000"/>
      <name val="Calibri"/>
      <family val="2"/>
      <charset val="204"/>
    </font>
    <font>
      <sz val="3"/>
      <color rgb="FF000000"/>
      <name val="Arial"/>
      <family val="2"/>
    </font>
    <font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0" tint="-0.499984740745262"/>
      <name val="Calibri"/>
      <family val="2"/>
      <charset val="204"/>
    </font>
    <font>
      <sz val="16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rgb="FF000000"/>
      <name val="Calibri"/>
      <family val="2"/>
    </font>
    <font>
      <b/>
      <sz val="10"/>
      <color rgb="FF000000"/>
      <name val="Arial"/>
      <family val="2"/>
    </font>
    <font>
      <sz val="11"/>
      <color theme="0" tint="-0.499984740745262"/>
      <name val="Calibri"/>
      <family val="2"/>
    </font>
    <font>
      <b/>
      <sz val="8"/>
      <color rgb="FF3F3F3F"/>
      <name val="Calibri"/>
      <family val="2"/>
      <scheme val="minor"/>
    </font>
    <font>
      <b/>
      <sz val="8"/>
      <color rgb="FF000000"/>
      <name val="Calibri"/>
      <family val="2"/>
    </font>
    <font>
      <sz val="16"/>
      <color rgb="FF000000"/>
      <name val="Calibri"/>
      <family val="2"/>
      <charset val="204"/>
    </font>
    <font>
      <b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3F3F3F"/>
      </top>
      <bottom style="thin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2" borderId="32" applyNumberFormat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37">
    <xf numFmtId="0" fontId="0" fillId="0" borderId="0" xfId="0"/>
    <xf numFmtId="0" fontId="3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4" fillId="0" borderId="19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0" fillId="0" borderId="0" xfId="0"/>
    <xf numFmtId="0" fontId="0" fillId="0" borderId="37" xfId="0" applyBorder="1"/>
    <xf numFmtId="0" fontId="0" fillId="0" borderId="0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3" xfId="0" applyBorder="1" applyAlignment="1">
      <alignment horizontal="left" vertical="top"/>
    </xf>
    <xf numFmtId="0" fontId="3" fillId="0" borderId="3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3" xfId="0" applyFont="1" applyBorder="1" applyAlignment="1">
      <alignment vertical="top"/>
    </xf>
    <xf numFmtId="0" fontId="0" fillId="0" borderId="42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33" xfId="0" applyBorder="1" applyAlignment="1">
      <alignment vertical="top"/>
    </xf>
    <xf numFmtId="0" fontId="3" fillId="0" borderId="33" xfId="0" applyFont="1" applyBorder="1" applyAlignment="1">
      <alignment vertical="top"/>
    </xf>
    <xf numFmtId="0" fontId="9" fillId="2" borderId="33" xfId="1" applyFont="1" applyBorder="1" applyAlignment="1">
      <alignment horizontal="center" vertical="center"/>
    </xf>
    <xf numFmtId="0" fontId="9" fillId="2" borderId="62" xfId="1" applyFont="1" applyBorder="1" applyAlignment="1">
      <alignment vertical="center"/>
    </xf>
    <xf numFmtId="0" fontId="9" fillId="2" borderId="51" xfId="1" applyFont="1" applyBorder="1" applyAlignment="1">
      <alignment vertical="center"/>
    </xf>
    <xf numFmtId="0" fontId="10" fillId="2" borderId="33" xfId="1" applyFont="1" applyBorder="1" applyAlignment="1">
      <alignment horizontal="center" vertical="center"/>
    </xf>
    <xf numFmtId="4" fontId="3" fillId="0" borderId="42" xfId="0" applyNumberFormat="1" applyFont="1" applyBorder="1" applyAlignment="1">
      <alignment horizontal="center" vertical="center"/>
    </xf>
    <xf numFmtId="4" fontId="3" fillId="0" borderId="43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0" fillId="0" borderId="51" xfId="0" applyBorder="1"/>
    <xf numFmtId="0" fontId="3" fillId="0" borderId="31" xfId="0" applyFont="1" applyBorder="1" applyAlignment="1">
      <alignment horizontal="center" vertical="top"/>
    </xf>
    <xf numFmtId="0" fontId="0" fillId="0" borderId="50" xfId="0" applyBorder="1"/>
    <xf numFmtId="0" fontId="0" fillId="0" borderId="62" xfId="0" applyBorder="1"/>
    <xf numFmtId="0" fontId="0" fillId="0" borderId="48" xfId="0" applyBorder="1" applyAlignment="1">
      <alignment horizontal="left" vertical="top"/>
    </xf>
    <xf numFmtId="0" fontId="3" fillId="0" borderId="65" xfId="0" applyFont="1" applyBorder="1" applyAlignment="1">
      <alignment vertical="top"/>
    </xf>
    <xf numFmtId="0" fontId="3" fillId="0" borderId="65" xfId="0" applyFont="1" applyBorder="1" applyAlignment="1">
      <alignment horizontal="center" vertical="center"/>
    </xf>
    <xf numFmtId="0" fontId="3" fillId="0" borderId="68" xfId="0" applyFont="1" applyBorder="1" applyAlignment="1">
      <alignment vertical="top"/>
    </xf>
    <xf numFmtId="0" fontId="3" fillId="0" borderId="67" xfId="0" applyFont="1" applyBorder="1" applyAlignment="1">
      <alignment vertical="top"/>
    </xf>
    <xf numFmtId="0" fontId="9" fillId="2" borderId="71" xfId="1" applyFont="1" applyBorder="1" applyAlignment="1">
      <alignment horizontal="center" vertical="center"/>
    </xf>
    <xf numFmtId="4" fontId="0" fillId="0" borderId="0" xfId="0" applyNumberFormat="1"/>
    <xf numFmtId="0" fontId="11" fillId="0" borderId="0" xfId="0" applyFont="1"/>
    <xf numFmtId="165" fontId="0" fillId="0" borderId="0" xfId="2" applyFont="1"/>
    <xf numFmtId="0" fontId="3" fillId="0" borderId="4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33" xfId="0" applyBorder="1" applyAlignment="1">
      <alignment vertical="top"/>
    </xf>
    <xf numFmtId="0" fontId="0" fillId="0" borderId="0" xfId="0"/>
    <xf numFmtId="0" fontId="3" fillId="0" borderId="34" xfId="0" applyFont="1" applyBorder="1" applyAlignment="1">
      <alignment horizontal="center" vertical="top"/>
    </xf>
    <xf numFmtId="0" fontId="0" fillId="0" borderId="29" xfId="0" applyBorder="1" applyAlignment="1">
      <alignment vertical="top"/>
    </xf>
    <xf numFmtId="49" fontId="3" fillId="0" borderId="33" xfId="0" applyNumberFormat="1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3" fillId="0" borderId="82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35" xfId="0" applyFont="1" applyBorder="1" applyAlignment="1">
      <alignment horizontal="left" vertical="top"/>
    </xf>
    <xf numFmtId="0" fontId="3" fillId="0" borderId="33" xfId="0" applyFont="1" applyBorder="1" applyAlignment="1">
      <alignment horizontal="center" vertical="center"/>
    </xf>
    <xf numFmtId="0" fontId="0" fillId="0" borderId="0" xfId="0"/>
    <xf numFmtId="166" fontId="3" fillId="0" borderId="33" xfId="0" applyNumberFormat="1" applyFont="1" applyBorder="1" applyAlignment="1">
      <alignment horizontal="center" vertical="top"/>
    </xf>
    <xf numFmtId="0" fontId="0" fillId="0" borderId="38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3" fillId="0" borderId="82" xfId="0" applyNumberFormat="1" applyFont="1" applyBorder="1" applyAlignment="1">
      <alignment horizontal="center" vertical="top"/>
    </xf>
    <xf numFmtId="0" fontId="3" fillId="3" borderId="33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top"/>
    </xf>
    <xf numFmtId="49" fontId="3" fillId="3" borderId="33" xfId="0" applyNumberFormat="1" applyFont="1" applyFill="1" applyBorder="1" applyAlignment="1">
      <alignment horizontal="center" vertical="top"/>
    </xf>
    <xf numFmtId="0" fontId="0" fillId="3" borderId="0" xfId="0" applyFill="1" applyBorder="1" applyAlignment="1">
      <alignment vertical="top"/>
    </xf>
    <xf numFmtId="166" fontId="3" fillId="3" borderId="33" xfId="0" applyNumberFormat="1" applyFont="1" applyFill="1" applyBorder="1" applyAlignment="1">
      <alignment horizontal="center" vertical="top"/>
    </xf>
    <xf numFmtId="0" fontId="0" fillId="3" borderId="33" xfId="0" applyFill="1" applyBorder="1" applyAlignment="1">
      <alignment vertical="top"/>
    </xf>
    <xf numFmtId="0" fontId="3" fillId="3" borderId="82" xfId="0" applyFont="1" applyFill="1" applyBorder="1" applyAlignment="1">
      <alignment horizontal="center" vertical="center"/>
    </xf>
    <xf numFmtId="4" fontId="3" fillId="0" borderId="33" xfId="0" applyNumberFormat="1" applyFont="1" applyBorder="1" applyAlignment="1">
      <alignment horizontal="right" vertical="center"/>
    </xf>
    <xf numFmtId="165" fontId="0" fillId="0" borderId="0" xfId="2" applyFont="1" applyAlignment="1">
      <alignment horizontal="center"/>
    </xf>
    <xf numFmtId="165" fontId="0" fillId="0" borderId="0" xfId="2" applyFont="1" applyBorder="1"/>
    <xf numFmtId="165" fontId="3" fillId="3" borderId="0" xfId="2" applyFont="1" applyFill="1" applyBorder="1" applyAlignment="1">
      <alignment horizontal="center" vertical="center"/>
    </xf>
    <xf numFmtId="4" fontId="0" fillId="0" borderId="0" xfId="0" applyNumberFormat="1" applyBorder="1"/>
    <xf numFmtId="165" fontId="3" fillId="3" borderId="82" xfId="2" applyFont="1" applyFill="1" applyBorder="1" applyAlignment="1">
      <alignment horizontal="center" vertical="center"/>
    </xf>
    <xf numFmtId="165" fontId="0" fillId="4" borderId="33" xfId="2" applyFont="1" applyFill="1" applyBorder="1"/>
    <xf numFmtId="4" fontId="3" fillId="3" borderId="33" xfId="0" applyNumberFormat="1" applyFont="1" applyFill="1" applyBorder="1" applyAlignment="1">
      <alignment horizontal="center" vertical="center"/>
    </xf>
    <xf numFmtId="165" fontId="3" fillId="3" borderId="48" xfId="2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center"/>
    </xf>
    <xf numFmtId="165" fontId="3" fillId="0" borderId="0" xfId="2" applyFont="1" applyBorder="1" applyAlignment="1">
      <alignment horizontal="center" vertical="center"/>
    </xf>
    <xf numFmtId="0" fontId="0" fillId="0" borderId="33" xfId="0" applyBorder="1" applyAlignment="1">
      <alignment vertical="top"/>
    </xf>
    <xf numFmtId="0" fontId="0" fillId="0" borderId="0" xfId="0"/>
    <xf numFmtId="165" fontId="3" fillId="0" borderId="0" xfId="2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0" fillId="0" borderId="63" xfId="0" applyBorder="1" applyAlignment="1">
      <alignment vertical="top"/>
    </xf>
    <xf numFmtId="166" fontId="3" fillId="0" borderId="63" xfId="0" applyNumberFormat="1" applyFont="1" applyBorder="1" applyAlignment="1">
      <alignment horizontal="center" vertical="top"/>
    </xf>
    <xf numFmtId="4" fontId="3" fillId="0" borderId="31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horizontal="right" vertical="center"/>
    </xf>
    <xf numFmtId="4" fontId="11" fillId="0" borderId="83" xfId="0" applyNumberFormat="1" applyFont="1" applyBorder="1" applyAlignment="1">
      <alignment horizontal="center"/>
    </xf>
    <xf numFmtId="0" fontId="11" fillId="0" borderId="83" xfId="0" applyFont="1" applyBorder="1"/>
    <xf numFmtId="167" fontId="3" fillId="0" borderId="33" xfId="0" applyNumberFormat="1" applyFont="1" applyBorder="1" applyAlignment="1">
      <alignment horizontal="center" vertical="top"/>
    </xf>
    <xf numFmtId="0" fontId="3" fillId="0" borderId="3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top"/>
    </xf>
    <xf numFmtId="49" fontId="3" fillId="0" borderId="42" xfId="0" applyNumberFormat="1" applyFont="1" applyBorder="1" applyAlignment="1">
      <alignment horizontal="center" vertical="top"/>
    </xf>
    <xf numFmtId="165" fontId="3" fillId="0" borderId="82" xfId="2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34" xfId="0" applyFont="1" applyBorder="1" applyAlignment="1">
      <alignment horizontal="center" vertical="top"/>
    </xf>
    <xf numFmtId="0" fontId="5" fillId="0" borderId="35" xfId="0" applyFont="1" applyBorder="1" applyAlignment="1">
      <alignment horizontal="left" vertical="top"/>
    </xf>
    <xf numFmtId="0" fontId="3" fillId="0" borderId="33" xfId="0" applyFont="1" applyBorder="1" applyAlignment="1">
      <alignment horizontal="center" vertical="top"/>
    </xf>
    <xf numFmtId="4" fontId="3" fillId="0" borderId="42" xfId="0" applyNumberFormat="1" applyFont="1" applyBorder="1" applyAlignment="1">
      <alignment horizontal="center" vertical="center"/>
    </xf>
    <xf numFmtId="4" fontId="3" fillId="0" borderId="43" xfId="0" applyNumberFormat="1" applyFont="1" applyBorder="1" applyAlignment="1">
      <alignment horizontal="center" vertical="center"/>
    </xf>
    <xf numFmtId="165" fontId="3" fillId="0" borderId="42" xfId="2" applyFont="1" applyBorder="1" applyAlignment="1">
      <alignment horizontal="center" vertical="center"/>
    </xf>
    <xf numFmtId="165" fontId="3" fillId="0" borderId="43" xfId="2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top"/>
    </xf>
    <xf numFmtId="49" fontId="3" fillId="0" borderId="42" xfId="0" applyNumberFormat="1" applyFont="1" applyBorder="1" applyAlignment="1">
      <alignment horizontal="center" vertical="top"/>
    </xf>
    <xf numFmtId="4" fontId="3" fillId="0" borderId="33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49" fontId="3" fillId="0" borderId="80" xfId="0" applyNumberFormat="1" applyFont="1" applyBorder="1" applyAlignment="1">
      <alignment horizontal="center" vertical="top"/>
    </xf>
    <xf numFmtId="0" fontId="3" fillId="3" borderId="33" xfId="0" applyFont="1" applyFill="1" applyBorder="1" applyAlignment="1">
      <alignment horizontal="center" vertical="center"/>
    </xf>
    <xf numFmtId="165" fontId="3" fillId="0" borderId="0" xfId="2" applyFont="1" applyBorder="1" applyAlignment="1">
      <alignment horizontal="center" vertical="center"/>
    </xf>
    <xf numFmtId="0" fontId="0" fillId="0" borderId="33" xfId="0" applyBorder="1" applyAlignment="1">
      <alignment vertical="top"/>
    </xf>
    <xf numFmtId="0" fontId="3" fillId="0" borderId="5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0" fillId="0" borderId="0" xfId="0"/>
    <xf numFmtId="0" fontId="16" fillId="0" borderId="33" xfId="0" applyFont="1" applyBorder="1" applyAlignment="1">
      <alignment vertical="top"/>
    </xf>
    <xf numFmtId="0" fontId="0" fillId="0" borderId="35" xfId="0" applyBorder="1"/>
    <xf numFmtId="0" fontId="0" fillId="0" borderId="50" xfId="0" applyBorder="1" applyAlignment="1">
      <alignment vertical="top"/>
    </xf>
    <xf numFmtId="0" fontId="0" fillId="0" borderId="82" xfId="0" applyBorder="1" applyAlignment="1">
      <alignment vertical="top"/>
    </xf>
    <xf numFmtId="165" fontId="3" fillId="0" borderId="33" xfId="2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0" xfId="0" applyAlignment="1">
      <alignment horizontal="center"/>
    </xf>
    <xf numFmtId="165" fontId="3" fillId="0" borderId="0" xfId="2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top"/>
    </xf>
    <xf numFmtId="0" fontId="3" fillId="0" borderId="43" xfId="0" applyFont="1" applyBorder="1" applyAlignment="1">
      <alignment horizontal="center" vertical="top"/>
    </xf>
    <xf numFmtId="49" fontId="3" fillId="0" borderId="42" xfId="0" applyNumberFormat="1" applyFont="1" applyBorder="1" applyAlignment="1">
      <alignment horizontal="center" vertical="top"/>
    </xf>
    <xf numFmtId="4" fontId="3" fillId="0" borderId="33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top"/>
    </xf>
    <xf numFmtId="49" fontId="3" fillId="0" borderId="80" xfId="0" applyNumberFormat="1" applyFont="1" applyBorder="1" applyAlignment="1">
      <alignment horizontal="center" vertical="top"/>
    </xf>
    <xf numFmtId="0" fontId="3" fillId="3" borderId="33" xfId="0" applyFont="1" applyFill="1" applyBorder="1" applyAlignment="1">
      <alignment horizontal="center" vertical="center"/>
    </xf>
    <xf numFmtId="165" fontId="3" fillId="0" borderId="33" xfId="2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0" fillId="0" borderId="33" xfId="0" applyBorder="1" applyAlignment="1">
      <alignment vertical="top"/>
    </xf>
    <xf numFmtId="0" fontId="0" fillId="0" borderId="0" xfId="0"/>
    <xf numFmtId="4" fontId="3" fillId="0" borderId="43" xfId="0" applyNumberFormat="1" applyFont="1" applyBorder="1" applyAlignment="1">
      <alignment horizontal="right" vertical="center"/>
    </xf>
    <xf numFmtId="0" fontId="3" fillId="3" borderId="51" xfId="0" applyFont="1" applyFill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3" borderId="50" xfId="0" applyFont="1" applyFill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5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0" fontId="3" fillId="0" borderId="87" xfId="0" applyFont="1" applyBorder="1" applyAlignment="1">
      <alignment horizontal="center" vertical="top"/>
    </xf>
    <xf numFmtId="49" fontId="3" fillId="0" borderId="42" xfId="0" applyNumberFormat="1" applyFont="1" applyBorder="1" applyAlignment="1">
      <alignment vertical="top"/>
    </xf>
    <xf numFmtId="49" fontId="3" fillId="0" borderId="80" xfId="0" applyNumberFormat="1" applyFont="1" applyBorder="1" applyAlignment="1">
      <alignment vertical="top"/>
    </xf>
    <xf numFmtId="0" fontId="3" fillId="0" borderId="88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4" fontId="3" fillId="0" borderId="51" xfId="0" applyNumberFormat="1" applyFont="1" applyBorder="1" applyAlignment="1">
      <alignment horizontal="center" vertical="center"/>
    </xf>
    <xf numFmtId="4" fontId="3" fillId="0" borderId="82" xfId="0" applyNumberFormat="1" applyFont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0" fontId="16" fillId="0" borderId="64" xfId="0" applyFont="1" applyBorder="1" applyAlignment="1"/>
    <xf numFmtId="0" fontId="16" fillId="0" borderId="65" xfId="0" applyFont="1" applyBorder="1" applyAlignment="1">
      <alignment horizontal="center"/>
    </xf>
    <xf numFmtId="165" fontId="3" fillId="0" borderId="50" xfId="2" applyFont="1" applyBorder="1" applyAlignment="1">
      <alignment vertical="center"/>
    </xf>
    <xf numFmtId="165" fontId="3" fillId="0" borderId="88" xfId="2" applyFont="1" applyBorder="1" applyAlignment="1">
      <alignment vertical="center"/>
    </xf>
    <xf numFmtId="165" fontId="3" fillId="0" borderId="49" xfId="2" applyFont="1" applyBorder="1" applyAlignment="1">
      <alignment vertical="center"/>
    </xf>
    <xf numFmtId="4" fontId="3" fillId="0" borderId="50" xfId="0" applyNumberFormat="1" applyFont="1" applyBorder="1" applyAlignment="1">
      <alignment vertical="center"/>
    </xf>
    <xf numFmtId="4" fontId="3" fillId="0" borderId="62" xfId="0" applyNumberFormat="1" applyFont="1" applyBorder="1" applyAlignment="1">
      <alignment horizontal="center" vertical="center"/>
    </xf>
    <xf numFmtId="165" fontId="3" fillId="0" borderId="62" xfId="2" applyFont="1" applyBorder="1" applyAlignment="1">
      <alignment vertical="center"/>
    </xf>
    <xf numFmtId="4" fontId="3" fillId="0" borderId="40" xfId="0" applyNumberFormat="1" applyFont="1" applyBorder="1" applyAlignment="1">
      <alignment vertical="center"/>
    </xf>
    <xf numFmtId="4" fontId="3" fillId="0" borderId="51" xfId="0" applyNumberFormat="1" applyFont="1" applyBorder="1" applyAlignment="1">
      <alignment horizontal="right" vertical="center"/>
    </xf>
    <xf numFmtId="165" fontId="3" fillId="3" borderId="43" xfId="2" applyFont="1" applyFill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 vertical="center"/>
    </xf>
    <xf numFmtId="4" fontId="3" fillId="0" borderId="50" xfId="0" applyNumberFormat="1" applyFont="1" applyBorder="1" applyAlignment="1">
      <alignment horizontal="center" vertical="center"/>
    </xf>
    <xf numFmtId="4" fontId="3" fillId="3" borderId="50" xfId="0" applyNumberFormat="1" applyFont="1" applyFill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49" fontId="18" fillId="0" borderId="59" xfId="0" applyNumberFormat="1" applyFont="1" applyBorder="1" applyAlignment="1">
      <alignment vertical="top"/>
    </xf>
    <xf numFmtId="49" fontId="18" fillId="0" borderId="42" xfId="0" applyNumberFormat="1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/>
    <xf numFmtId="165" fontId="3" fillId="0" borderId="0" xfId="2" applyFont="1" applyBorder="1" applyAlignment="1">
      <alignment vertical="center"/>
    </xf>
    <xf numFmtId="0" fontId="18" fillId="0" borderId="33" xfId="0" applyFont="1" applyBorder="1" applyAlignment="1">
      <alignment horizontal="center" vertical="top"/>
    </xf>
    <xf numFmtId="0" fontId="18" fillId="3" borderId="33" xfId="0" applyFont="1" applyFill="1" applyBorder="1" applyAlignment="1">
      <alignment horizontal="center" vertical="top"/>
    </xf>
    <xf numFmtId="0" fontId="18" fillId="0" borderId="92" xfId="0" applyFont="1" applyBorder="1" applyAlignment="1">
      <alignment vertical="center"/>
    </xf>
    <xf numFmtId="0" fontId="18" fillId="0" borderId="78" xfId="0" applyFont="1" applyBorder="1" applyAlignment="1">
      <alignment vertical="center"/>
    </xf>
    <xf numFmtId="165" fontId="3" fillId="0" borderId="33" xfId="2" applyFont="1" applyBorder="1" applyAlignment="1">
      <alignment vertical="center"/>
    </xf>
    <xf numFmtId="165" fontId="3" fillId="0" borderId="85" xfId="2" applyFont="1" applyBorder="1" applyAlignment="1">
      <alignment vertical="center"/>
    </xf>
    <xf numFmtId="165" fontId="3" fillId="0" borderId="82" xfId="2" applyFont="1" applyBorder="1" applyAlignment="1">
      <alignment vertical="center"/>
    </xf>
    <xf numFmtId="0" fontId="19" fillId="0" borderId="65" xfId="0" applyFont="1" applyBorder="1" applyAlignment="1">
      <alignment horizontal="center" vertical="center"/>
    </xf>
    <xf numFmtId="0" fontId="3" fillId="0" borderId="51" xfId="0" applyFont="1" applyBorder="1" applyAlignment="1">
      <alignment vertical="center"/>
    </xf>
    <xf numFmtId="0" fontId="3" fillId="0" borderId="49" xfId="0" applyFont="1" applyBorder="1" applyAlignment="1">
      <alignment vertical="top"/>
    </xf>
    <xf numFmtId="0" fontId="3" fillId="0" borderId="87" xfId="0" applyFont="1" applyBorder="1" applyAlignment="1">
      <alignment vertical="top"/>
    </xf>
    <xf numFmtId="49" fontId="3" fillId="0" borderId="59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49" fontId="3" fillId="0" borderId="80" xfId="0" applyNumberFormat="1" applyFont="1" applyBorder="1" applyAlignment="1">
      <alignment horizontal="center" vertical="center"/>
    </xf>
    <xf numFmtId="165" fontId="3" fillId="0" borderId="93" xfId="2" applyFont="1" applyBorder="1" applyAlignment="1">
      <alignment vertical="center"/>
    </xf>
    <xf numFmtId="165" fontId="3" fillId="0" borderId="59" xfId="2" applyFont="1" applyBorder="1" applyAlignment="1">
      <alignment vertical="center"/>
    </xf>
    <xf numFmtId="165" fontId="3" fillId="0" borderId="31" xfId="2" applyFont="1" applyBorder="1" applyAlignment="1">
      <alignment horizontal="center" vertical="center"/>
    </xf>
    <xf numFmtId="165" fontId="18" fillId="0" borderId="68" xfId="2" applyFont="1" applyBorder="1" applyAlignment="1">
      <alignment horizontal="center" vertical="center"/>
    </xf>
    <xf numFmtId="4" fontId="3" fillId="0" borderId="42" xfId="0" applyNumberFormat="1" applyFont="1" applyBorder="1" applyAlignment="1">
      <alignment vertical="center"/>
    </xf>
    <xf numFmtId="4" fontId="3" fillId="0" borderId="62" xfId="0" applyNumberFormat="1" applyFont="1" applyBorder="1" applyAlignment="1">
      <alignment vertical="center"/>
    </xf>
    <xf numFmtId="4" fontId="3" fillId="3" borderId="62" xfId="0" applyNumberFormat="1" applyFont="1" applyFill="1" applyBorder="1" applyAlignment="1">
      <alignment horizontal="center" vertical="center"/>
    </xf>
    <xf numFmtId="4" fontId="3" fillId="3" borderId="33" xfId="2" applyNumberFormat="1" applyFont="1" applyFill="1" applyBorder="1" applyAlignment="1">
      <alignment horizontal="right" vertical="center"/>
    </xf>
    <xf numFmtId="4" fontId="3" fillId="0" borderId="42" xfId="0" applyNumberFormat="1" applyFont="1" applyBorder="1" applyAlignment="1">
      <alignment horizontal="right" vertical="center"/>
    </xf>
    <xf numFmtId="4" fontId="3" fillId="0" borderId="43" xfId="0" applyNumberFormat="1" applyFont="1" applyBorder="1" applyAlignment="1">
      <alignment horizontal="right" vertical="center"/>
    </xf>
    <xf numFmtId="0" fontId="20" fillId="0" borderId="33" xfId="0" applyFont="1" applyBorder="1" applyAlignment="1">
      <alignment horizontal="center" vertical="center"/>
    </xf>
    <xf numFmtId="0" fontId="0" fillId="0" borderId="43" xfId="0" applyBorder="1" applyAlignment="1">
      <alignment horizontal="right" vertical="top"/>
    </xf>
    <xf numFmtId="165" fontId="3" fillId="0" borderId="62" xfId="2" applyFont="1" applyBorder="1" applyAlignment="1">
      <alignment horizontal="right" vertical="center"/>
    </xf>
    <xf numFmtId="4" fontId="3" fillId="0" borderId="33" xfId="0" applyNumberFormat="1" applyFont="1" applyBorder="1" applyAlignment="1">
      <alignment horizontal="center" vertical="center"/>
    </xf>
    <xf numFmtId="0" fontId="0" fillId="0" borderId="33" xfId="0" applyBorder="1" applyAlignment="1">
      <alignment vertical="top"/>
    </xf>
    <xf numFmtId="165" fontId="3" fillId="0" borderId="48" xfId="2" applyFont="1" applyBorder="1" applyAlignment="1">
      <alignment horizontal="center" vertical="center"/>
    </xf>
    <xf numFmtId="39" fontId="3" fillId="0" borderId="50" xfId="2" applyNumberFormat="1" applyFont="1" applyBorder="1" applyAlignment="1">
      <alignment horizontal="right" vertical="center"/>
    </xf>
    <xf numFmtId="165" fontId="3" fillId="0" borderId="50" xfId="2" applyFont="1" applyBorder="1" applyAlignment="1">
      <alignment horizontal="center" vertical="center"/>
    </xf>
    <xf numFmtId="4" fontId="3" fillId="0" borderId="50" xfId="2" applyNumberFormat="1" applyFont="1" applyBorder="1" applyAlignment="1">
      <alignment horizontal="right" vertical="center"/>
    </xf>
    <xf numFmtId="4" fontId="3" fillId="0" borderId="50" xfId="0" applyNumberFormat="1" applyFont="1" applyBorder="1" applyAlignment="1">
      <alignment horizontal="right" vertical="center"/>
    </xf>
    <xf numFmtId="4" fontId="3" fillId="3" borderId="50" xfId="2" applyNumberFormat="1" applyFont="1" applyFill="1" applyBorder="1" applyAlignment="1">
      <alignment horizontal="right" vertical="center"/>
    </xf>
    <xf numFmtId="165" fontId="0" fillId="3" borderId="0" xfId="2" applyFont="1" applyFill="1" applyAlignment="1">
      <alignment horizontal="center"/>
    </xf>
    <xf numFmtId="0" fontId="0" fillId="3" borderId="0" xfId="0" applyFill="1"/>
    <xf numFmtId="4" fontId="0" fillId="3" borderId="0" xfId="0" applyNumberFormat="1" applyFill="1"/>
    <xf numFmtId="165" fontId="0" fillId="3" borderId="0" xfId="2" applyFont="1" applyFill="1"/>
    <xf numFmtId="0" fontId="0" fillId="3" borderId="37" xfId="0" applyFill="1" applyBorder="1"/>
    <xf numFmtId="0" fontId="0" fillId="3" borderId="0" xfId="0" applyFill="1" applyBorder="1"/>
    <xf numFmtId="0" fontId="0" fillId="3" borderId="38" xfId="0" applyFill="1" applyBorder="1"/>
    <xf numFmtId="0" fontId="12" fillId="3" borderId="37" xfId="0" applyFont="1" applyFill="1" applyBorder="1"/>
    <xf numFmtId="0" fontId="0" fillId="3" borderId="39" xfId="0" applyFill="1" applyBorder="1"/>
    <xf numFmtId="0" fontId="0" fillId="3" borderId="40" xfId="0" applyFill="1" applyBorder="1"/>
    <xf numFmtId="0" fontId="0" fillId="3" borderId="41" xfId="0" applyFill="1" applyBorder="1"/>
    <xf numFmtId="0" fontId="0" fillId="3" borderId="35" xfId="0" applyFill="1" applyBorder="1"/>
    <xf numFmtId="0" fontId="0" fillId="3" borderId="33" xfId="0" applyFill="1" applyBorder="1"/>
    <xf numFmtId="0" fontId="0" fillId="3" borderId="33" xfId="0" applyFill="1" applyBorder="1" applyAlignment="1">
      <alignment horizontal="center"/>
    </xf>
    <xf numFmtId="0" fontId="0" fillId="3" borderId="65" xfId="0" applyFill="1" applyBorder="1"/>
    <xf numFmtId="49" fontId="0" fillId="3" borderId="33" xfId="0" applyNumberFormat="1" applyFill="1" applyBorder="1"/>
    <xf numFmtId="165" fontId="2" fillId="3" borderId="33" xfId="2" applyFont="1" applyFill="1" applyBorder="1"/>
    <xf numFmtId="0" fontId="11" fillId="3" borderId="0" xfId="0" applyFont="1" applyFill="1"/>
    <xf numFmtId="165" fontId="15" fillId="3" borderId="0" xfId="2" applyFont="1" applyFill="1"/>
    <xf numFmtId="165" fontId="0" fillId="3" borderId="0" xfId="0" applyNumberFormat="1" applyFill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/>
    <xf numFmtId="49" fontId="0" fillId="3" borderId="63" xfId="0" applyNumberFormat="1" applyFill="1" applyBorder="1"/>
    <xf numFmtId="0" fontId="0" fillId="3" borderId="63" xfId="0" applyFill="1" applyBorder="1"/>
    <xf numFmtId="0" fontId="0" fillId="3" borderId="33" xfId="0" applyFill="1" applyBorder="1" applyAlignment="1"/>
    <xf numFmtId="0" fontId="0" fillId="3" borderId="33" xfId="0" applyFill="1" applyBorder="1" applyAlignment="1">
      <alignment horizontal="left"/>
    </xf>
    <xf numFmtId="165" fontId="0" fillId="3" borderId="33" xfId="2" applyFont="1" applyFill="1" applyBorder="1"/>
    <xf numFmtId="4" fontId="12" fillId="3" borderId="83" xfId="0" applyNumberFormat="1" applyFont="1" applyFill="1" applyBorder="1"/>
    <xf numFmtId="4" fontId="0" fillId="3" borderId="0" xfId="0" applyNumberFormat="1" applyFill="1" applyBorder="1"/>
    <xf numFmtId="0" fontId="12" fillId="3" borderId="0" xfId="0" applyFont="1" applyFill="1"/>
    <xf numFmtId="4" fontId="12" fillId="3" borderId="0" xfId="0" applyNumberFormat="1" applyFont="1" applyFill="1"/>
    <xf numFmtId="165" fontId="12" fillId="3" borderId="0" xfId="2" applyFont="1" applyFill="1"/>
    <xf numFmtId="0" fontId="13" fillId="3" borderId="0" xfId="0" applyFont="1" applyFill="1"/>
    <xf numFmtId="4" fontId="13" fillId="3" borderId="0" xfId="0" applyNumberFormat="1" applyFont="1" applyFill="1"/>
    <xf numFmtId="4" fontId="13" fillId="3" borderId="40" xfId="0" applyNumberFormat="1" applyFont="1" applyFill="1" applyBorder="1"/>
    <xf numFmtId="4" fontId="13" fillId="3" borderId="0" xfId="0" applyNumberFormat="1" applyFont="1" applyFill="1" applyBorder="1"/>
    <xf numFmtId="165" fontId="12" fillId="3" borderId="0" xfId="0" applyNumberFormat="1" applyFont="1" applyFill="1"/>
    <xf numFmtId="0" fontId="0" fillId="3" borderId="0" xfId="0" applyFill="1" applyAlignment="1">
      <alignment horizontal="left"/>
    </xf>
    <xf numFmtId="4" fontId="12" fillId="3" borderId="77" xfId="0" applyNumberFormat="1" applyFont="1" applyFill="1" applyBorder="1"/>
    <xf numFmtId="165" fontId="0" fillId="3" borderId="33" xfId="2" applyFont="1" applyFill="1" applyBorder="1" applyAlignment="1">
      <alignment horizontal="center"/>
    </xf>
    <xf numFmtId="0" fontId="0" fillId="3" borderId="0" xfId="0" applyFont="1" applyFill="1"/>
    <xf numFmtId="4" fontId="21" fillId="3" borderId="40" xfId="0" applyNumberFormat="1" applyFont="1" applyFill="1" applyBorder="1"/>
    <xf numFmtId="4" fontId="21" fillId="3" borderId="0" xfId="0" applyNumberFormat="1" applyFont="1" applyFill="1" applyBorder="1"/>
    <xf numFmtId="164" fontId="0" fillId="3" borderId="0" xfId="3" applyFont="1" applyFill="1"/>
    <xf numFmtId="165" fontId="15" fillId="3" borderId="62" xfId="2" applyFont="1" applyFill="1" applyBorder="1"/>
    <xf numFmtId="0" fontId="1" fillId="0" borderId="0" xfId="4"/>
    <xf numFmtId="43" fontId="1" fillId="0" borderId="0" xfId="5" applyFont="1"/>
    <xf numFmtId="43" fontId="1" fillId="0" borderId="33" xfId="5" applyFont="1" applyBorder="1"/>
    <xf numFmtId="0" fontId="15" fillId="0" borderId="0" xfId="4" applyFont="1"/>
    <xf numFmtId="43" fontId="15" fillId="0" borderId="77" xfId="5" applyFont="1" applyBorder="1"/>
    <xf numFmtId="0" fontId="22" fillId="0" borderId="0" xfId="4" applyFont="1"/>
    <xf numFmtId="4" fontId="23" fillId="3" borderId="0" xfId="0" applyNumberFormat="1" applyFont="1" applyFill="1" applyBorder="1" applyAlignment="1">
      <alignment horizontal="right" vertic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0" xfId="0" applyFont="1" applyFill="1" applyBorder="1"/>
    <xf numFmtId="165" fontId="8" fillId="3" borderId="0" xfId="2" applyFont="1" applyFill="1" applyBorder="1"/>
    <xf numFmtId="4" fontId="8" fillId="3" borderId="0" xfId="0" applyNumberFormat="1" applyFont="1" applyFill="1" applyBorder="1"/>
    <xf numFmtId="165" fontId="8" fillId="3" borderId="0" xfId="2" applyFont="1" applyFill="1" applyAlignment="1">
      <alignment horizontal="center"/>
    </xf>
    <xf numFmtId="4" fontId="26" fillId="3" borderId="0" xfId="0" applyNumberFormat="1" applyFont="1" applyFill="1" applyBorder="1"/>
    <xf numFmtId="0" fontId="16" fillId="3" borderId="0" xfId="0" applyFont="1" applyFill="1"/>
    <xf numFmtId="0" fontId="16" fillId="3" borderId="0" xfId="0" applyFont="1" applyFill="1" applyAlignment="1">
      <alignment horizontal="center"/>
    </xf>
    <xf numFmtId="0" fontId="27" fillId="3" borderId="71" xfId="1" applyFont="1" applyFill="1" applyBorder="1" applyAlignment="1">
      <alignment horizontal="center" vertical="center"/>
    </xf>
    <xf numFmtId="0" fontId="27" fillId="3" borderId="50" xfId="1" applyFont="1" applyFill="1" applyBorder="1" applyAlignment="1">
      <alignment horizontal="center" vertical="center" wrapText="1"/>
    </xf>
    <xf numFmtId="0" fontId="27" fillId="3" borderId="33" xfId="1" applyFont="1" applyFill="1" applyBorder="1" applyAlignment="1">
      <alignment horizontal="center" vertical="center"/>
    </xf>
    <xf numFmtId="0" fontId="27" fillId="3" borderId="62" xfId="1" applyFont="1" applyFill="1" applyBorder="1" applyAlignment="1">
      <alignment vertical="center"/>
    </xf>
    <xf numFmtId="0" fontId="27" fillId="3" borderId="51" xfId="1" applyFont="1" applyFill="1" applyBorder="1" applyAlignment="1">
      <alignment vertical="center"/>
    </xf>
    <xf numFmtId="0" fontId="16" fillId="3" borderId="0" xfId="0" applyFont="1" applyFill="1" applyBorder="1"/>
    <xf numFmtId="0" fontId="16" fillId="3" borderId="0" xfId="0" applyFont="1" applyFill="1" applyBorder="1" applyAlignment="1">
      <alignment horizontal="center"/>
    </xf>
    <xf numFmtId="0" fontId="16" fillId="3" borderId="0" xfId="0" applyFont="1" applyFill="1" applyBorder="1" applyAlignment="1"/>
    <xf numFmtId="0" fontId="16" fillId="3" borderId="40" xfId="0" applyFont="1" applyFill="1" applyBorder="1"/>
    <xf numFmtId="0" fontId="16" fillId="3" borderId="40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18" fillId="3" borderId="33" xfId="0" applyFont="1" applyFill="1" applyBorder="1"/>
    <xf numFmtId="0" fontId="18" fillId="3" borderId="33" xfId="0" applyFont="1" applyFill="1" applyBorder="1" applyAlignment="1">
      <alignment horizontal="center" vertical="center"/>
    </xf>
    <xf numFmtId="49" fontId="18" fillId="3" borderId="59" xfId="0" applyNumberFormat="1" applyFont="1" applyFill="1" applyBorder="1" applyAlignment="1">
      <alignment vertical="top"/>
    </xf>
    <xf numFmtId="0" fontId="18" fillId="3" borderId="49" xfId="0" applyFont="1" applyFill="1" applyBorder="1" applyAlignment="1">
      <alignment horizontal="center" vertical="center"/>
    </xf>
    <xf numFmtId="0" fontId="16" fillId="3" borderId="42" xfId="0" applyFont="1" applyFill="1" applyBorder="1" applyAlignment="1">
      <alignment vertical="top"/>
    </xf>
    <xf numFmtId="4" fontId="18" fillId="3" borderId="33" xfId="0" applyNumberFormat="1" applyFont="1" applyFill="1" applyBorder="1" applyAlignment="1">
      <alignment horizontal="right" vertical="center"/>
    </xf>
    <xf numFmtId="49" fontId="18" fillId="3" borderId="42" xfId="0" applyNumberFormat="1" applyFont="1" applyFill="1" applyBorder="1" applyAlignment="1">
      <alignment vertical="top"/>
    </xf>
    <xf numFmtId="0" fontId="18" fillId="3" borderId="62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165" fontId="18" fillId="3" borderId="33" xfId="2" applyFont="1" applyFill="1" applyBorder="1" applyAlignment="1">
      <alignment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top"/>
    </xf>
    <xf numFmtId="49" fontId="18" fillId="3" borderId="42" xfId="0" applyNumberFormat="1" applyFont="1" applyFill="1" applyBorder="1" applyAlignment="1">
      <alignment horizontal="center" vertical="top"/>
    </xf>
    <xf numFmtId="49" fontId="18" fillId="3" borderId="82" xfId="0" applyNumberFormat="1" applyFont="1" applyFill="1" applyBorder="1" applyAlignment="1">
      <alignment horizontal="center" vertical="top"/>
    </xf>
    <xf numFmtId="0" fontId="16" fillId="3" borderId="0" xfId="0" applyFont="1" applyFill="1" applyBorder="1" applyAlignment="1">
      <alignment vertical="top"/>
    </xf>
    <xf numFmtId="166" fontId="18" fillId="3" borderId="33" xfId="0" applyNumberFormat="1" applyFont="1" applyFill="1" applyBorder="1" applyAlignment="1">
      <alignment horizontal="center" vertical="top"/>
    </xf>
    <xf numFmtId="0" fontId="16" fillId="3" borderId="33" xfId="0" applyFont="1" applyFill="1" applyBorder="1" applyAlignment="1">
      <alignment vertical="top"/>
    </xf>
    <xf numFmtId="4" fontId="16" fillId="3" borderId="33" xfId="0" applyNumberFormat="1" applyFont="1" applyFill="1" applyBorder="1" applyAlignment="1">
      <alignment vertical="top"/>
    </xf>
    <xf numFmtId="4" fontId="18" fillId="3" borderId="33" xfId="0" applyNumberFormat="1" applyFont="1" applyFill="1" applyBorder="1" applyAlignment="1">
      <alignment horizontal="center" vertical="center"/>
    </xf>
    <xf numFmtId="49" fontId="18" fillId="3" borderId="33" xfId="0" applyNumberFormat="1" applyFont="1" applyFill="1" applyBorder="1" applyAlignment="1">
      <alignment horizontal="center" vertical="top"/>
    </xf>
    <xf numFmtId="0" fontId="28" fillId="3" borderId="0" xfId="0" applyFont="1" applyFill="1" applyAlignment="1">
      <alignment horizontal="right"/>
    </xf>
    <xf numFmtId="0" fontId="28" fillId="3" borderId="0" xfId="0" applyFont="1" applyFill="1"/>
    <xf numFmtId="4" fontId="28" fillId="3" borderId="83" xfId="0" applyNumberFormat="1" applyFont="1" applyFill="1" applyBorder="1" applyAlignment="1">
      <alignment horizontal="center"/>
    </xf>
    <xf numFmtId="0" fontId="28" fillId="3" borderId="83" xfId="0" applyFont="1" applyFill="1" applyBorder="1"/>
    <xf numFmtId="4" fontId="28" fillId="3" borderId="0" xfId="0" applyNumberFormat="1" applyFont="1" applyFill="1" applyBorder="1" applyAlignment="1">
      <alignment horizontal="center"/>
    </xf>
    <xf numFmtId="165" fontId="16" fillId="3" borderId="40" xfId="2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 vertical="top"/>
    </xf>
    <xf numFmtId="0" fontId="28" fillId="3" borderId="0" xfId="0" applyFont="1" applyFill="1" applyBorder="1"/>
    <xf numFmtId="0" fontId="18" fillId="3" borderId="33" xfId="0" applyFont="1" applyFill="1" applyBorder="1" applyAlignment="1">
      <alignment horizontal="center" vertical="center"/>
    </xf>
    <xf numFmtId="0" fontId="18" fillId="3" borderId="62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0" fillId="0" borderId="33" xfId="0" applyBorder="1"/>
    <xf numFmtId="49" fontId="18" fillId="3" borderId="68" xfId="0" applyNumberFormat="1" applyFont="1" applyFill="1" applyBorder="1" applyAlignment="1">
      <alignment vertical="top"/>
    </xf>
    <xf numFmtId="0" fontId="0" fillId="0" borderId="65" xfId="0" applyBorder="1"/>
    <xf numFmtId="0" fontId="11" fillId="0" borderId="63" xfId="0" applyFont="1" applyBorder="1" applyAlignment="1">
      <alignment horizontal="center" wrapText="1"/>
    </xf>
    <xf numFmtId="4" fontId="18" fillId="3" borderId="51" xfId="0" applyNumberFormat="1" applyFont="1" applyFill="1" applyBorder="1" applyAlignment="1">
      <alignment horizontal="right" vertical="center"/>
    </xf>
    <xf numFmtId="4" fontId="18" fillId="3" borderId="0" xfId="0" applyNumberFormat="1" applyFont="1" applyFill="1" applyBorder="1" applyAlignment="1">
      <alignment horizontal="right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62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165" fontId="25" fillId="3" borderId="0" xfId="2" applyFont="1" applyFill="1" applyBorder="1" applyAlignment="1">
      <alignment horizontal="center" vertical="center"/>
    </xf>
    <xf numFmtId="165" fontId="18" fillId="3" borderId="33" xfId="2" applyFont="1" applyFill="1" applyBorder="1" applyAlignment="1">
      <alignment horizontal="center" vertical="center"/>
    </xf>
    <xf numFmtId="4" fontId="0" fillId="3" borderId="33" xfId="0" applyNumberFormat="1" applyFill="1" applyBorder="1"/>
    <xf numFmtId="0" fontId="29" fillId="3" borderId="0" xfId="0" applyFont="1" applyFill="1" applyBorder="1" applyAlignment="1"/>
    <xf numFmtId="0" fontId="29" fillId="3" borderId="0" xfId="0" applyFont="1" applyFill="1" applyBorder="1"/>
    <xf numFmtId="0" fontId="29" fillId="3" borderId="0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 vertical="top"/>
    </xf>
    <xf numFmtId="0" fontId="5" fillId="3" borderId="33" xfId="0" applyFont="1" applyFill="1" applyBorder="1" applyAlignment="1">
      <alignment horizontal="left" vertical="top"/>
    </xf>
    <xf numFmtId="0" fontId="16" fillId="3" borderId="33" xfId="0" applyFont="1" applyFill="1" applyBorder="1" applyAlignment="1">
      <alignment horizontal="center"/>
    </xf>
    <xf numFmtId="0" fontId="18" fillId="3" borderId="37" xfId="0" applyFont="1" applyFill="1" applyBorder="1" applyAlignment="1">
      <alignment horizontal="center" vertical="top"/>
    </xf>
    <xf numFmtId="0" fontId="29" fillId="3" borderId="0" xfId="0" applyFont="1" applyFill="1" applyBorder="1" applyAlignment="1">
      <alignment horizontal="left"/>
    </xf>
    <xf numFmtId="0" fontId="28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6" fillId="3" borderId="98" xfId="0" applyFont="1" applyFill="1" applyBorder="1"/>
    <xf numFmtId="0" fontId="16" fillId="3" borderId="99" xfId="0" applyFont="1" applyFill="1" applyBorder="1"/>
    <xf numFmtId="0" fontId="16" fillId="3" borderId="99" xfId="0" applyFont="1" applyFill="1" applyBorder="1" applyAlignment="1">
      <alignment horizontal="center"/>
    </xf>
    <xf numFmtId="0" fontId="16" fillId="3" borderId="100" xfId="0" applyFont="1" applyFill="1" applyBorder="1" applyAlignment="1">
      <alignment horizontal="center"/>
    </xf>
    <xf numFmtId="0" fontId="16" fillId="3" borderId="101" xfId="0" applyFont="1" applyFill="1" applyBorder="1"/>
    <xf numFmtId="0" fontId="16" fillId="3" borderId="102" xfId="0" applyFont="1" applyFill="1" applyBorder="1" applyAlignment="1">
      <alignment horizontal="center"/>
    </xf>
    <xf numFmtId="0" fontId="30" fillId="3" borderId="101" xfId="0" applyFont="1" applyFill="1" applyBorder="1" applyAlignment="1">
      <alignment horizontal="center"/>
    </xf>
    <xf numFmtId="0" fontId="30" fillId="3" borderId="101" xfId="0" applyFont="1" applyFill="1" applyBorder="1"/>
    <xf numFmtId="0" fontId="29" fillId="3" borderId="101" xfId="0" applyFont="1" applyFill="1" applyBorder="1"/>
    <xf numFmtId="0" fontId="16" fillId="3" borderId="103" xfId="0" applyFont="1" applyFill="1" applyBorder="1"/>
    <xf numFmtId="0" fontId="16" fillId="3" borderId="104" xfId="0" applyFont="1" applyFill="1" applyBorder="1"/>
    <xf numFmtId="0" fontId="16" fillId="3" borderId="104" xfId="0" applyFont="1" applyFill="1" applyBorder="1" applyAlignment="1">
      <alignment horizontal="center"/>
    </xf>
    <xf numFmtId="0" fontId="16" fillId="3" borderId="105" xfId="0" applyFont="1" applyFill="1" applyBorder="1" applyAlignment="1">
      <alignment horizontal="center"/>
    </xf>
    <xf numFmtId="0" fontId="18" fillId="3" borderId="33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8" fillId="3" borderId="62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top"/>
    </xf>
    <xf numFmtId="0" fontId="18" fillId="3" borderId="33" xfId="0" applyFont="1" applyFill="1" applyBorder="1" applyAlignment="1">
      <alignment vertical="center"/>
    </xf>
    <xf numFmtId="49" fontId="18" fillId="3" borderId="33" xfId="0" applyNumberFormat="1" applyFont="1" applyFill="1" applyBorder="1" applyAlignment="1">
      <alignment vertical="top"/>
    </xf>
    <xf numFmtId="0" fontId="18" fillId="3" borderId="33" xfId="0" applyFont="1" applyFill="1" applyBorder="1" applyAlignment="1">
      <alignment horizontal="center" vertical="top"/>
    </xf>
    <xf numFmtId="0" fontId="18" fillId="3" borderId="33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62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27" fillId="3" borderId="33" xfId="1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top"/>
    </xf>
    <xf numFmtId="0" fontId="5" fillId="3" borderId="33" xfId="0" applyFont="1" applyFill="1" applyBorder="1" applyAlignment="1">
      <alignment horizontal="center" vertical="top"/>
    </xf>
    <xf numFmtId="0" fontId="16" fillId="3" borderId="33" xfId="0" applyFont="1" applyFill="1" applyBorder="1" applyAlignment="1">
      <alignment horizontal="center"/>
    </xf>
    <xf numFmtId="165" fontId="8" fillId="3" borderId="33" xfId="2" applyFont="1" applyFill="1" applyBorder="1" applyAlignment="1">
      <alignment horizontal="center"/>
    </xf>
    <xf numFmtId="0" fontId="18" fillId="3" borderId="33" xfId="0" applyFont="1" applyFill="1" applyBorder="1" applyAlignment="1">
      <alignment horizontal="center" vertical="center"/>
    </xf>
    <xf numFmtId="0" fontId="18" fillId="3" borderId="62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top"/>
    </xf>
    <xf numFmtId="0" fontId="18" fillId="3" borderId="79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top"/>
    </xf>
    <xf numFmtId="0" fontId="12" fillId="3" borderId="35" xfId="0" applyFont="1" applyFill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7" fontId="7" fillId="3" borderId="0" xfId="0" applyNumberFormat="1" applyFont="1" applyFill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65" xfId="0" applyFill="1" applyBorder="1" applyAlignment="1">
      <alignment horizontal="center"/>
    </xf>
    <xf numFmtId="0" fontId="15" fillId="3" borderId="33" xfId="0" applyFont="1" applyFill="1" applyBorder="1" applyAlignment="1">
      <alignment horizontal="left"/>
    </xf>
    <xf numFmtId="0" fontId="0" fillId="3" borderId="63" xfId="0" applyFill="1" applyBorder="1" applyAlignment="1">
      <alignment horizontal="center"/>
    </xf>
    <xf numFmtId="0" fontId="0" fillId="3" borderId="34" xfId="0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0" fillId="3" borderId="36" xfId="0" applyFill="1" applyBorder="1" applyAlignment="1">
      <alignment horizontal="left"/>
    </xf>
    <xf numFmtId="0" fontId="0" fillId="3" borderId="33" xfId="0" applyFill="1" applyBorder="1" applyAlignment="1">
      <alignment horizontal="center"/>
    </xf>
    <xf numFmtId="0" fontId="0" fillId="3" borderId="63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 wrapText="1"/>
    </xf>
    <xf numFmtId="17" fontId="0" fillId="3" borderId="40" xfId="0" applyNumberFormat="1" applyFill="1" applyBorder="1" applyAlignment="1">
      <alignment horizontal="left"/>
    </xf>
    <xf numFmtId="0" fontId="0" fillId="3" borderId="40" xfId="0" applyFill="1" applyBorder="1" applyAlignment="1">
      <alignment horizontal="left"/>
    </xf>
    <xf numFmtId="0" fontId="0" fillId="3" borderId="33" xfId="0" applyFill="1" applyBorder="1" applyAlignment="1">
      <alignment horizontal="left" vertical="center"/>
    </xf>
    <xf numFmtId="0" fontId="0" fillId="3" borderId="50" xfId="0" applyFill="1" applyBorder="1" applyAlignment="1">
      <alignment horizontal="center"/>
    </xf>
    <xf numFmtId="0" fontId="0" fillId="3" borderId="62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0" fillId="3" borderId="62" xfId="0" applyFill="1" applyBorder="1" applyAlignment="1">
      <alignment horizontal="left"/>
    </xf>
    <xf numFmtId="0" fontId="0" fillId="3" borderId="33" xfId="0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49" fontId="7" fillId="3" borderId="37" xfId="0" applyNumberFormat="1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center"/>
    </xf>
    <xf numFmtId="49" fontId="7" fillId="3" borderId="38" xfId="0" applyNumberFormat="1" applyFont="1" applyFill="1" applyBorder="1" applyAlignment="1">
      <alignment horizontal="center"/>
    </xf>
    <xf numFmtId="0" fontId="8" fillId="3" borderId="40" xfId="0" applyFont="1" applyFill="1" applyBorder="1" applyAlignment="1">
      <alignment horizontal="center"/>
    </xf>
    <xf numFmtId="0" fontId="0" fillId="3" borderId="62" xfId="0" applyFill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49" fontId="7" fillId="0" borderId="34" xfId="0" applyNumberFormat="1" applyFont="1" applyBorder="1" applyAlignment="1">
      <alignment horizontal="center"/>
    </xf>
    <xf numFmtId="49" fontId="7" fillId="0" borderId="35" xfId="0" applyNumberFormat="1" applyFont="1" applyBorder="1" applyAlignment="1">
      <alignment horizontal="center"/>
    </xf>
    <xf numFmtId="49" fontId="7" fillId="0" borderId="36" xfId="0" applyNumberFormat="1" applyFont="1" applyBorder="1" applyAlignment="1">
      <alignment horizontal="center"/>
    </xf>
    <xf numFmtId="49" fontId="7" fillId="0" borderId="37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38" xfId="0" applyNumberFormat="1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3" fillId="0" borderId="34" xfId="0" applyFont="1" applyBorder="1" applyAlignment="1">
      <alignment horizontal="center" vertical="top"/>
    </xf>
    <xf numFmtId="0" fontId="3" fillId="0" borderId="36" xfId="0" applyFont="1" applyBorder="1" applyAlignment="1">
      <alignment horizontal="center" vertical="top"/>
    </xf>
    <xf numFmtId="0" fontId="10" fillId="2" borderId="32" xfId="1" applyFont="1" applyAlignment="1">
      <alignment horizontal="left" vertical="center" wrapText="1"/>
    </xf>
    <xf numFmtId="0" fontId="17" fillId="0" borderId="34" xfId="0" applyFont="1" applyBorder="1" applyAlignment="1">
      <alignment horizontal="center" vertical="top"/>
    </xf>
    <xf numFmtId="0" fontId="17" fillId="0" borderId="36" xfId="0" applyFont="1" applyBorder="1" applyAlignment="1">
      <alignment horizontal="center" vertical="top"/>
    </xf>
    <xf numFmtId="0" fontId="9" fillId="2" borderId="56" xfId="1" applyFont="1" applyBorder="1" applyAlignment="1">
      <alignment horizontal="left" vertical="center"/>
    </xf>
    <xf numFmtId="0" fontId="9" fillId="2" borderId="57" xfId="1" applyFont="1" applyBorder="1" applyAlignment="1">
      <alignment horizontal="left" vertical="center"/>
    </xf>
    <xf numFmtId="0" fontId="9" fillId="2" borderId="58" xfId="1" applyFont="1" applyBorder="1" applyAlignment="1">
      <alignment horizontal="left" vertical="center"/>
    </xf>
    <xf numFmtId="0" fontId="10" fillId="2" borderId="75" xfId="1" applyFont="1" applyBorder="1" applyAlignment="1">
      <alignment horizontal="left" vertical="top"/>
    </xf>
    <xf numFmtId="0" fontId="10" fillId="2" borderId="76" xfId="1" applyFont="1" applyBorder="1" applyAlignment="1">
      <alignment horizontal="left" vertical="top"/>
    </xf>
    <xf numFmtId="0" fontId="10" fillId="2" borderId="54" xfId="1" applyFont="1" applyBorder="1" applyAlignment="1">
      <alignment horizontal="left" vertical="center"/>
    </xf>
    <xf numFmtId="0" fontId="9" fillId="2" borderId="70" xfId="1" applyFont="1" applyBorder="1" applyAlignment="1">
      <alignment horizontal="center" vertical="center"/>
    </xf>
    <xf numFmtId="0" fontId="9" fillId="2" borderId="69" xfId="1" applyFont="1" applyBorder="1" applyAlignment="1">
      <alignment horizontal="center" vertical="center"/>
    </xf>
    <xf numFmtId="0" fontId="9" fillId="2" borderId="70" xfId="1" applyFont="1" applyBorder="1" applyAlignment="1">
      <alignment horizontal="center" vertical="center" wrapText="1"/>
    </xf>
    <xf numFmtId="0" fontId="9" fillId="2" borderId="69" xfId="1" applyFont="1" applyBorder="1" applyAlignment="1">
      <alignment horizontal="center" vertical="center" wrapText="1"/>
    </xf>
    <xf numFmtId="0" fontId="9" fillId="2" borderId="62" xfId="1" applyFont="1" applyBorder="1" applyAlignment="1">
      <alignment horizontal="center" vertical="center" wrapText="1"/>
    </xf>
    <xf numFmtId="0" fontId="9" fillId="2" borderId="51" xfId="1" applyFont="1" applyBorder="1" applyAlignment="1">
      <alignment horizontal="center" vertical="center" wrapText="1"/>
    </xf>
    <xf numFmtId="0" fontId="9" fillId="2" borderId="50" xfId="1" applyFont="1" applyBorder="1" applyAlignment="1">
      <alignment horizontal="left" vertical="center"/>
    </xf>
    <xf numFmtId="0" fontId="9" fillId="2" borderId="51" xfId="1" applyFont="1" applyBorder="1" applyAlignment="1">
      <alignment horizontal="left" vertical="center"/>
    </xf>
    <xf numFmtId="0" fontId="10" fillId="2" borderId="50" xfId="1" applyFont="1" applyBorder="1" applyAlignment="1">
      <alignment horizontal="center" vertical="center"/>
    </xf>
    <xf numFmtId="0" fontId="10" fillId="2" borderId="51" xfId="1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top"/>
    </xf>
    <xf numFmtId="0" fontId="3" fillId="0" borderId="43" xfId="0" applyFont="1" applyBorder="1" applyAlignment="1">
      <alignment horizontal="center" vertical="top"/>
    </xf>
    <xf numFmtId="49" fontId="3" fillId="0" borderId="59" xfId="0" applyNumberFormat="1" applyFont="1" applyBorder="1" applyAlignment="1">
      <alignment horizontal="center" vertical="top"/>
    </xf>
    <xf numFmtId="49" fontId="3" fillId="0" borderId="60" xfId="0" applyNumberFormat="1" applyFont="1" applyBorder="1" applyAlignment="1">
      <alignment horizontal="center" vertical="top"/>
    </xf>
    <xf numFmtId="165" fontId="3" fillId="0" borderId="42" xfId="2" applyFont="1" applyBorder="1" applyAlignment="1">
      <alignment horizontal="center" vertical="center"/>
    </xf>
    <xf numFmtId="165" fontId="3" fillId="0" borderId="43" xfId="2" applyFont="1" applyBorder="1" applyAlignment="1">
      <alignment horizontal="center" vertical="center"/>
    </xf>
    <xf numFmtId="4" fontId="3" fillId="0" borderId="42" xfId="0" applyNumberFormat="1" applyFont="1" applyBorder="1" applyAlignment="1">
      <alignment horizontal="center" vertical="center"/>
    </xf>
    <xf numFmtId="4" fontId="3" fillId="0" borderId="43" xfId="0" applyNumberFormat="1" applyFont="1" applyBorder="1" applyAlignment="1">
      <alignment horizontal="center" vertical="center"/>
    </xf>
    <xf numFmtId="165" fontId="3" fillId="0" borderId="0" xfId="2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5" fillId="0" borderId="36" xfId="0" applyFont="1" applyBorder="1" applyAlignment="1">
      <alignment horizontal="left" vertical="top"/>
    </xf>
    <xf numFmtId="4" fontId="5" fillId="0" borderId="50" xfId="0" applyNumberFormat="1" applyFont="1" applyBorder="1" applyAlignment="1">
      <alignment horizontal="center" vertical="center"/>
    </xf>
    <xf numFmtId="4" fontId="5" fillId="0" borderId="72" xfId="0" applyNumberFormat="1" applyFont="1" applyBorder="1" applyAlignment="1">
      <alignment horizontal="center" vertical="center"/>
    </xf>
    <xf numFmtId="4" fontId="5" fillId="0" borderId="73" xfId="0" applyNumberFormat="1" applyFont="1" applyBorder="1" applyAlignment="1">
      <alignment horizontal="center" vertical="center"/>
    </xf>
    <xf numFmtId="4" fontId="5" fillId="0" borderId="74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0" fontId="3" fillId="0" borderId="38" xfId="0" applyFont="1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3" fillId="0" borderId="33" xfId="0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top"/>
    </xf>
    <xf numFmtId="49" fontId="3" fillId="0" borderId="43" xfId="0" applyNumberFormat="1" applyFont="1" applyBorder="1" applyAlignment="1">
      <alignment horizontal="center" vertical="top"/>
    </xf>
    <xf numFmtId="165" fontId="5" fillId="0" borderId="37" xfId="2" applyFont="1" applyBorder="1" applyAlignment="1">
      <alignment horizontal="center" vertical="center"/>
    </xf>
    <xf numFmtId="165" fontId="5" fillId="0" borderId="38" xfId="2" applyFont="1" applyBorder="1" applyAlignment="1">
      <alignment horizontal="center" vertical="center"/>
    </xf>
    <xf numFmtId="165" fontId="5" fillId="0" borderId="33" xfId="2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top"/>
    </xf>
    <xf numFmtId="0" fontId="5" fillId="0" borderId="64" xfId="0" applyFont="1" applyBorder="1" applyAlignment="1">
      <alignment horizontal="center" vertical="top"/>
    </xf>
    <xf numFmtId="0" fontId="3" fillId="0" borderId="4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4" fontId="3" fillId="0" borderId="33" xfId="0" applyNumberFormat="1" applyFont="1" applyBorder="1" applyAlignment="1">
      <alignment horizontal="center" vertical="center"/>
    </xf>
    <xf numFmtId="165" fontId="3" fillId="0" borderId="33" xfId="2" applyFont="1" applyBorder="1" applyAlignment="1">
      <alignment horizontal="center" vertical="center"/>
    </xf>
    <xf numFmtId="165" fontId="3" fillId="0" borderId="78" xfId="2" applyFont="1" applyBorder="1" applyAlignment="1">
      <alignment horizontal="center" vertical="center"/>
    </xf>
    <xf numFmtId="165" fontId="3" fillId="0" borderId="68" xfId="2" applyFont="1" applyBorder="1" applyAlignment="1">
      <alignment horizontal="center" vertical="center"/>
    </xf>
    <xf numFmtId="165" fontId="3" fillId="0" borderId="84" xfId="2" applyFont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49" fontId="3" fillId="0" borderId="80" xfId="0" applyNumberFormat="1" applyFont="1" applyBorder="1" applyAlignment="1">
      <alignment horizontal="center" vertical="top"/>
    </xf>
    <xf numFmtId="49" fontId="3" fillId="0" borderId="81" xfId="0" applyNumberFormat="1" applyFont="1" applyBorder="1" applyAlignment="1">
      <alignment horizontal="center" vertical="top"/>
    </xf>
    <xf numFmtId="0" fontId="3" fillId="0" borderId="63" xfId="0" applyFont="1" applyBorder="1" applyAlignment="1">
      <alignment horizontal="center" vertical="top"/>
    </xf>
    <xf numFmtId="0" fontId="3" fillId="0" borderId="6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30" xfId="0" applyFont="1" applyBorder="1" applyAlignment="1">
      <alignment horizontal="center" vertical="center"/>
    </xf>
    <xf numFmtId="4" fontId="3" fillId="0" borderId="6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/>
    </xf>
    <xf numFmtId="0" fontId="0" fillId="0" borderId="35" xfId="0" applyBorder="1" applyAlignment="1">
      <alignment horizontal="center"/>
    </xf>
    <xf numFmtId="0" fontId="3" fillId="0" borderId="87" xfId="0" applyFont="1" applyBorder="1" applyAlignment="1">
      <alignment horizontal="center" vertical="top"/>
    </xf>
    <xf numFmtId="0" fontId="3" fillId="0" borderId="81" xfId="0" applyFont="1" applyBorder="1" applyAlignment="1">
      <alignment horizontal="center" vertical="top"/>
    </xf>
    <xf numFmtId="4" fontId="3" fillId="0" borderId="42" xfId="0" applyNumberFormat="1" applyFont="1" applyBorder="1" applyAlignment="1">
      <alignment horizontal="right" vertical="center"/>
    </xf>
    <xf numFmtId="4" fontId="3" fillId="0" borderId="43" xfId="0" applyNumberFormat="1" applyFont="1" applyBorder="1" applyAlignment="1">
      <alignment horizontal="right" vertical="center"/>
    </xf>
    <xf numFmtId="0" fontId="16" fillId="0" borderId="63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165" fontId="5" fillId="0" borderId="63" xfId="2" applyFont="1" applyBorder="1" applyAlignment="1">
      <alignment horizontal="right" vertical="center"/>
    </xf>
    <xf numFmtId="165" fontId="5" fillId="0" borderId="33" xfId="2" applyFont="1" applyBorder="1" applyAlignment="1">
      <alignment horizontal="right" vertical="center"/>
    </xf>
    <xf numFmtId="165" fontId="5" fillId="0" borderId="39" xfId="2" applyFont="1" applyBorder="1" applyAlignment="1">
      <alignment horizontal="center" vertical="center"/>
    </xf>
    <xf numFmtId="165" fontId="5" fillId="0" borderId="41" xfId="2" applyFont="1" applyBorder="1" applyAlignment="1">
      <alignment horizontal="center" vertical="center"/>
    </xf>
    <xf numFmtId="165" fontId="3" fillId="0" borderId="59" xfId="2" applyFont="1" applyBorder="1" applyAlignment="1">
      <alignment horizontal="center" vertical="center"/>
    </xf>
    <xf numFmtId="165" fontId="3" fillId="0" borderId="60" xfId="2" applyFont="1" applyBorder="1" applyAlignment="1">
      <alignment horizontal="center" vertical="center"/>
    </xf>
    <xf numFmtId="0" fontId="0" fillId="0" borderId="89" xfId="0" applyBorder="1" applyAlignment="1">
      <alignment horizontal="center" vertical="top"/>
    </xf>
    <xf numFmtId="0" fontId="0" fillId="0" borderId="90" xfId="0" applyBorder="1" applyAlignment="1">
      <alignment horizontal="center" vertical="top"/>
    </xf>
    <xf numFmtId="0" fontId="0" fillId="0" borderId="91" xfId="0" applyBorder="1" applyAlignment="1">
      <alignment horizontal="center" vertical="top"/>
    </xf>
    <xf numFmtId="4" fontId="3" fillId="0" borderId="59" xfId="0" applyNumberFormat="1" applyFont="1" applyBorder="1" applyAlignment="1">
      <alignment horizontal="right" vertical="center"/>
    </xf>
    <xf numFmtId="4" fontId="3" fillId="0" borderId="60" xfId="0" applyNumberFormat="1" applyFont="1" applyBorder="1" applyAlignment="1">
      <alignment horizontal="right" vertical="center"/>
    </xf>
    <xf numFmtId="4" fontId="5" fillId="0" borderId="73" xfId="0" applyNumberFormat="1" applyFont="1" applyBorder="1" applyAlignment="1">
      <alignment horizontal="right" vertical="center"/>
    </xf>
    <xf numFmtId="4" fontId="5" fillId="0" borderId="74" xfId="0" applyNumberFormat="1" applyFont="1" applyBorder="1" applyAlignment="1">
      <alignment horizontal="right" vertical="center"/>
    </xf>
    <xf numFmtId="165" fontId="5" fillId="0" borderId="40" xfId="2" applyFont="1" applyBorder="1" applyAlignment="1">
      <alignment horizontal="center" vertical="center"/>
    </xf>
    <xf numFmtId="0" fontId="0" fillId="0" borderId="37" xfId="0" applyBorder="1" applyAlignment="1">
      <alignment horizontal="center" vertical="top"/>
    </xf>
    <xf numFmtId="4" fontId="5" fillId="0" borderId="50" xfId="0" applyNumberFormat="1" applyFont="1" applyBorder="1" applyAlignment="1">
      <alignment horizontal="right" vertical="center"/>
    </xf>
    <xf numFmtId="4" fontId="5" fillId="0" borderId="62" xfId="0" applyNumberFormat="1" applyFont="1" applyBorder="1" applyAlignment="1">
      <alignment horizontal="right" vertical="center"/>
    </xf>
    <xf numFmtId="4" fontId="5" fillId="0" borderId="3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40" xfId="0" applyFont="1" applyBorder="1" applyAlignment="1">
      <alignment horizontal="center" vertical="top"/>
    </xf>
    <xf numFmtId="0" fontId="5" fillId="0" borderId="30" xfId="0" applyFont="1" applyBorder="1" applyAlignment="1">
      <alignment horizontal="left" vertical="top"/>
    </xf>
    <xf numFmtId="0" fontId="5" fillId="0" borderId="44" xfId="0" applyFont="1" applyBorder="1" applyAlignment="1">
      <alignment horizontal="left" vertical="top"/>
    </xf>
    <xf numFmtId="0" fontId="5" fillId="0" borderId="45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4" fontId="5" fillId="0" borderId="42" xfId="0" applyNumberFormat="1" applyFont="1" applyBorder="1" applyAlignment="1">
      <alignment horizontal="center" vertical="center"/>
    </xf>
    <xf numFmtId="4" fontId="5" fillId="0" borderId="43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top"/>
    </xf>
    <xf numFmtId="0" fontId="0" fillId="0" borderId="33" xfId="0" applyBorder="1"/>
    <xf numFmtId="0" fontId="0" fillId="0" borderId="33" xfId="0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5" fillId="0" borderId="47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46" xfId="0" applyFont="1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61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3" fillId="0" borderId="65" xfId="0" applyFont="1" applyBorder="1" applyAlignment="1">
      <alignment horizontal="center" vertical="top"/>
    </xf>
    <xf numFmtId="0" fontId="3" fillId="0" borderId="39" xfId="0" applyFont="1" applyBorder="1" applyAlignment="1">
      <alignment horizontal="center" vertical="top"/>
    </xf>
    <xf numFmtId="0" fontId="3" fillId="0" borderId="41" xfId="0" applyFont="1" applyBorder="1" applyAlignment="1">
      <alignment horizontal="center" vertical="top"/>
    </xf>
    <xf numFmtId="0" fontId="3" fillId="0" borderId="5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top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top"/>
    </xf>
    <xf numFmtId="0" fontId="3" fillId="0" borderId="67" xfId="0" applyFont="1" applyBorder="1" applyAlignment="1">
      <alignment horizontal="center" vertical="top"/>
    </xf>
    <xf numFmtId="0" fontId="3" fillId="0" borderId="68" xfId="0" applyFont="1" applyBorder="1" applyAlignment="1">
      <alignment horizontal="center" vertical="top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5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0" fillId="0" borderId="33" xfId="0" applyBorder="1" applyAlignment="1">
      <alignment vertical="top"/>
    </xf>
    <xf numFmtId="0" fontId="0" fillId="0" borderId="65" xfId="0" applyBorder="1" applyAlignment="1">
      <alignment horizontal="left" vertical="top"/>
    </xf>
    <xf numFmtId="0" fontId="3" fillId="0" borderId="65" xfId="0" applyFont="1" applyBorder="1" applyAlignment="1">
      <alignment horizontal="center" vertical="center"/>
    </xf>
    <xf numFmtId="0" fontId="6" fillId="3" borderId="62" xfId="1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left" vertical="center"/>
    </xf>
    <xf numFmtId="0" fontId="5" fillId="0" borderId="62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9" fillId="2" borderId="50" xfId="1" applyFont="1" applyBorder="1" applyAlignment="1">
      <alignment horizontal="center" vertical="center" wrapText="1"/>
    </xf>
    <xf numFmtId="0" fontId="6" fillId="2" borderId="52" xfId="1" applyBorder="1" applyAlignment="1">
      <alignment horizontal="left" vertical="center" wrapText="1"/>
    </xf>
    <xf numFmtId="0" fontId="6" fillId="2" borderId="55" xfId="1" applyBorder="1" applyAlignment="1">
      <alignment horizontal="left" vertical="center" wrapText="1"/>
    </xf>
    <xf numFmtId="0" fontId="6" fillId="2" borderId="53" xfId="1" applyBorder="1" applyAlignment="1">
      <alignment horizontal="left" vertical="center" wrapText="1"/>
    </xf>
    <xf numFmtId="0" fontId="9" fillId="2" borderId="54" xfId="1" applyFont="1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3" fillId="0" borderId="3" xfId="0" applyFont="1" applyBorder="1" applyAlignment="1">
      <alignment horizontal="right" vertical="top"/>
    </xf>
    <xf numFmtId="0" fontId="0" fillId="0" borderId="0" xfId="0"/>
    <xf numFmtId="0" fontId="4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3" fillId="0" borderId="7" xfId="0" applyFont="1" applyBorder="1" applyAlignment="1">
      <alignment horizontal="right" vertical="top"/>
    </xf>
    <xf numFmtId="0" fontId="3" fillId="0" borderId="7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3" fillId="0" borderId="11" xfId="0" applyFont="1" applyBorder="1" applyAlignment="1">
      <alignment horizontal="center" vertical="top"/>
    </xf>
    <xf numFmtId="0" fontId="0" fillId="0" borderId="11" xfId="0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3" fillId="0" borderId="11" xfId="0" applyFont="1" applyBorder="1" applyAlignment="1">
      <alignment horizontal="right" vertical="top"/>
    </xf>
    <xf numFmtId="0" fontId="4" fillId="0" borderId="1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3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horizontal="left" vertical="top"/>
    </xf>
    <xf numFmtId="0" fontId="3" fillId="0" borderId="15" xfId="0" applyFont="1" applyBorder="1" applyAlignment="1">
      <alignment horizontal="right" vertical="top"/>
    </xf>
    <xf numFmtId="0" fontId="3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/>
    </xf>
    <xf numFmtId="0" fontId="3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3" fillId="0" borderId="20" xfId="0" applyFont="1" applyBorder="1" applyAlignment="1">
      <alignment horizontal="center" vertical="top"/>
    </xf>
    <xf numFmtId="0" fontId="0" fillId="0" borderId="20" xfId="0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24" xfId="0" applyFont="1" applyBorder="1" applyAlignment="1">
      <alignment horizontal="center" vertical="top"/>
    </xf>
    <xf numFmtId="0" fontId="0" fillId="0" borderId="24" xfId="0" applyBorder="1" applyAlignment="1">
      <alignment horizontal="left" vertical="top"/>
    </xf>
    <xf numFmtId="0" fontId="3" fillId="0" borderId="24" xfId="0" applyFont="1" applyBorder="1" applyAlignment="1">
      <alignment horizontal="right" vertical="top"/>
    </xf>
    <xf numFmtId="0" fontId="4" fillId="0" borderId="24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28" xfId="0" applyFont="1" applyBorder="1" applyAlignment="1">
      <alignment horizontal="center" vertical="top"/>
    </xf>
    <xf numFmtId="0" fontId="3" fillId="0" borderId="28" xfId="0" applyFont="1" applyBorder="1" applyAlignment="1">
      <alignment horizontal="right" vertical="top"/>
    </xf>
    <xf numFmtId="0" fontId="5" fillId="0" borderId="28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8" fillId="3" borderId="34" xfId="0" applyFont="1" applyFill="1" applyBorder="1" applyAlignment="1">
      <alignment horizontal="center" vertical="top"/>
    </xf>
    <xf numFmtId="0" fontId="18" fillId="3" borderId="36" xfId="0" applyFont="1" applyFill="1" applyBorder="1" applyAlignment="1">
      <alignment horizontal="center" vertical="top"/>
    </xf>
    <xf numFmtId="0" fontId="27" fillId="3" borderId="56" xfId="1" applyFont="1" applyFill="1" applyBorder="1" applyAlignment="1">
      <alignment horizontal="left" vertical="center"/>
    </xf>
    <xf numFmtId="0" fontId="27" fillId="3" borderId="57" xfId="1" applyFont="1" applyFill="1" applyBorder="1" applyAlignment="1">
      <alignment horizontal="left" vertical="center"/>
    </xf>
    <xf numFmtId="0" fontId="27" fillId="3" borderId="58" xfId="1" applyFont="1" applyFill="1" applyBorder="1" applyAlignment="1">
      <alignment horizontal="left" vertical="center"/>
    </xf>
    <xf numFmtId="0" fontId="27" fillId="3" borderId="75" xfId="1" applyFont="1" applyFill="1" applyBorder="1" applyAlignment="1">
      <alignment horizontal="left" vertical="top"/>
    </xf>
    <xf numFmtId="0" fontId="27" fillId="3" borderId="76" xfId="1" applyFont="1" applyFill="1" applyBorder="1" applyAlignment="1">
      <alignment horizontal="left" vertical="top"/>
    </xf>
    <xf numFmtId="0" fontId="30" fillId="3" borderId="101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center"/>
    </xf>
    <xf numFmtId="0" fontId="30" fillId="3" borderId="102" xfId="0" applyFont="1" applyFill="1" applyBorder="1" applyAlignment="1">
      <alignment horizontal="center"/>
    </xf>
    <xf numFmtId="49" fontId="30" fillId="3" borderId="101" xfId="0" applyNumberFormat="1" applyFont="1" applyFill="1" applyBorder="1" applyAlignment="1">
      <alignment horizontal="center"/>
    </xf>
    <xf numFmtId="49" fontId="30" fillId="3" borderId="0" xfId="0" applyNumberFormat="1" applyFont="1" applyFill="1" applyBorder="1" applyAlignment="1">
      <alignment horizontal="center"/>
    </xf>
    <xf numFmtId="49" fontId="30" fillId="3" borderId="102" xfId="0" applyNumberFormat="1" applyFont="1" applyFill="1" applyBorder="1" applyAlignment="1">
      <alignment horizontal="center"/>
    </xf>
    <xf numFmtId="0" fontId="29" fillId="3" borderId="0" xfId="0" applyFont="1" applyFill="1" applyBorder="1" applyAlignment="1">
      <alignment horizontal="left" vertical="center"/>
    </xf>
    <xf numFmtId="0" fontId="29" fillId="3" borderId="0" xfId="0" applyFont="1" applyFill="1" applyBorder="1" applyAlignment="1">
      <alignment horizontal="left"/>
    </xf>
    <xf numFmtId="0" fontId="18" fillId="3" borderId="37" xfId="0" applyFont="1" applyFill="1" applyBorder="1" applyAlignment="1">
      <alignment horizontal="center" vertical="top"/>
    </xf>
    <xf numFmtId="0" fontId="18" fillId="3" borderId="38" xfId="0" applyFont="1" applyFill="1" applyBorder="1" applyAlignment="1">
      <alignment horizontal="center" vertical="top"/>
    </xf>
    <xf numFmtId="0" fontId="27" fillId="3" borderId="95" xfId="1" applyFont="1" applyFill="1" applyBorder="1" applyAlignment="1">
      <alignment horizontal="center" vertical="center" wrapText="1"/>
    </xf>
    <xf numFmtId="0" fontId="27" fillId="3" borderId="96" xfId="1" applyFont="1" applyFill="1" applyBorder="1" applyAlignment="1">
      <alignment horizontal="center" vertical="center" wrapText="1"/>
    </xf>
    <xf numFmtId="0" fontId="27" fillId="3" borderId="97" xfId="1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/>
    </xf>
    <xf numFmtId="0" fontId="18" fillId="3" borderId="62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27" fillId="3" borderId="75" xfId="1" applyFont="1" applyFill="1" applyBorder="1" applyAlignment="1">
      <alignment horizontal="center" vertical="center"/>
    </xf>
    <xf numFmtId="0" fontId="27" fillId="3" borderId="94" xfId="1" applyFont="1" applyFill="1" applyBorder="1" applyAlignment="1">
      <alignment horizontal="center" vertical="center"/>
    </xf>
    <xf numFmtId="0" fontId="27" fillId="3" borderId="76" xfId="1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27" fillId="3" borderId="70" xfId="1" applyFont="1" applyFill="1" applyBorder="1" applyAlignment="1">
      <alignment horizontal="center" vertical="center"/>
    </xf>
    <xf numFmtId="0" fontId="27" fillId="3" borderId="69" xfId="1" applyFont="1" applyFill="1" applyBorder="1" applyAlignment="1">
      <alignment horizontal="center" vertical="center"/>
    </xf>
    <xf numFmtId="0" fontId="27" fillId="3" borderId="70" xfId="1" applyFont="1" applyFill="1" applyBorder="1" applyAlignment="1">
      <alignment horizontal="center" vertical="center" wrapText="1"/>
    </xf>
    <xf numFmtId="0" fontId="27" fillId="3" borderId="69" xfId="1" applyFont="1" applyFill="1" applyBorder="1" applyAlignment="1">
      <alignment horizontal="center" vertical="center" wrapText="1"/>
    </xf>
    <xf numFmtId="0" fontId="27" fillId="3" borderId="50" xfId="1" applyFont="1" applyFill="1" applyBorder="1" applyAlignment="1">
      <alignment horizontal="center" vertical="center" wrapText="1"/>
    </xf>
    <xf numFmtId="0" fontId="27" fillId="3" borderId="51" xfId="1" applyFont="1" applyFill="1" applyBorder="1" applyAlignment="1">
      <alignment horizontal="center" vertical="center" wrapText="1"/>
    </xf>
    <xf numFmtId="0" fontId="27" fillId="3" borderId="33" xfId="1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top"/>
    </xf>
    <xf numFmtId="0" fontId="18" fillId="3" borderId="39" xfId="0" applyFont="1" applyFill="1" applyBorder="1" applyAlignment="1">
      <alignment horizontal="center" vertical="top"/>
    </xf>
    <xf numFmtId="0" fontId="5" fillId="3" borderId="34" xfId="0" applyFont="1" applyFill="1" applyBorder="1" applyAlignment="1">
      <alignment horizontal="left" vertical="top"/>
    </xf>
    <xf numFmtId="0" fontId="5" fillId="3" borderId="35" xfId="0" applyFont="1" applyFill="1" applyBorder="1" applyAlignment="1">
      <alignment horizontal="left" vertical="top"/>
    </xf>
    <xf numFmtId="4" fontId="5" fillId="3" borderId="63" xfId="0" applyNumberFormat="1" applyFont="1" applyFill="1" applyBorder="1" applyAlignment="1">
      <alignment horizontal="right" vertical="center"/>
    </xf>
    <xf numFmtId="4" fontId="5" fillId="3" borderId="39" xfId="0" applyNumberFormat="1" applyFont="1" applyFill="1" applyBorder="1" applyAlignment="1">
      <alignment horizontal="right" vertical="center"/>
    </xf>
    <xf numFmtId="4" fontId="5" fillId="3" borderId="51" xfId="0" applyNumberFormat="1" applyFont="1" applyFill="1" applyBorder="1" applyAlignment="1">
      <alignment horizontal="right" vertical="center"/>
    </xf>
    <xf numFmtId="0" fontId="18" fillId="3" borderId="35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left" vertical="top"/>
    </xf>
    <xf numFmtId="165" fontId="5" fillId="3" borderId="0" xfId="2" applyFont="1" applyFill="1" applyBorder="1" applyAlignment="1">
      <alignment horizontal="center" vertical="center"/>
    </xf>
    <xf numFmtId="165" fontId="5" fillId="3" borderId="36" xfId="2" applyFont="1" applyFill="1" applyBorder="1" applyAlignment="1">
      <alignment horizontal="center" vertical="center"/>
    </xf>
    <xf numFmtId="165" fontId="5" fillId="3" borderId="63" xfId="2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top"/>
    </xf>
    <xf numFmtId="0" fontId="18" fillId="3" borderId="50" xfId="0" applyFont="1" applyFill="1" applyBorder="1" applyAlignment="1">
      <alignment horizontal="center" vertical="center"/>
    </xf>
    <xf numFmtId="0" fontId="18" fillId="3" borderId="79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/>
    </xf>
    <xf numFmtId="0" fontId="18" fillId="3" borderId="66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28" fillId="3" borderId="0" xfId="0" applyFont="1" applyFill="1" applyAlignment="1">
      <alignment horizontal="center"/>
    </xf>
    <xf numFmtId="0" fontId="5" fillId="3" borderId="33" xfId="0" applyFont="1" applyFill="1" applyBorder="1" applyAlignment="1">
      <alignment horizontal="center" vertical="top"/>
    </xf>
    <xf numFmtId="0" fontId="16" fillId="3" borderId="33" xfId="0" applyFont="1" applyFill="1" applyBorder="1" applyAlignment="1">
      <alignment horizontal="center"/>
    </xf>
  </cellXfs>
  <cellStyles count="6">
    <cellStyle name="Millares" xfId="2" builtinId="3"/>
    <cellStyle name="Millares 2" xfId="5"/>
    <cellStyle name="Moneda" xfId="3" builtinId="4"/>
    <cellStyle name="Normal" xfId="0" builtinId="0"/>
    <cellStyle name="Normal 2" xfId="4"/>
    <cellStyle name="Salida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38100</xdr:colOff>
      <xdr:row>4</xdr:row>
      <xdr:rowOff>76200</xdr:rowOff>
    </xdr:from>
    <xdr:to>
      <xdr:col>24</xdr:col>
      <xdr:colOff>1038224</xdr:colOff>
      <xdr:row>6</xdr:row>
      <xdr:rowOff>142875</xdr:rowOff>
    </xdr:to>
    <xdr:pic>
      <xdr:nvPicPr>
        <xdr:cNvPr id="3" name="2 Imagen" descr="Descripción: C:\Users\FELINO BUENO\Desktop\MEMORIA 2015 correccion dia 5\Links\logo dominican coffee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076450"/>
          <a:ext cx="1314449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104776</xdr:colOff>
      <xdr:row>4</xdr:row>
      <xdr:rowOff>38100</xdr:rowOff>
    </xdr:from>
    <xdr:to>
      <xdr:col>5</xdr:col>
      <xdr:colOff>381001</xdr:colOff>
      <xdr:row>6</xdr:row>
      <xdr:rowOff>153034</xdr:rowOff>
    </xdr:to>
    <xdr:pic>
      <xdr:nvPicPr>
        <xdr:cNvPr id="6" name="5 Imagen" descr="C:\Users\FELINO BUENO\Desktop\indocafePropuesta re branding-06 FB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104776" y="895350"/>
          <a:ext cx="1104900" cy="5911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284994</xdr:colOff>
      <xdr:row>2</xdr:row>
      <xdr:rowOff>85724</xdr:rowOff>
    </xdr:from>
    <xdr:to>
      <xdr:col>26</xdr:col>
      <xdr:colOff>528411</xdr:colOff>
      <xdr:row>5</xdr:row>
      <xdr:rowOff>40520</xdr:rowOff>
    </xdr:to>
    <xdr:pic>
      <xdr:nvPicPr>
        <xdr:cNvPr id="3" name="2 Imagen" descr="Descripción: C:\Users\FELINO BUENO\Desktop\MEMORIA 2015 correccion dia 5\Links\logo dominican coffe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8519" y="514349"/>
          <a:ext cx="1224492" cy="6501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1</xdr:row>
      <xdr:rowOff>190500</xdr:rowOff>
    </xdr:from>
    <xdr:to>
      <xdr:col>0</xdr:col>
      <xdr:colOff>1143000</xdr:colOff>
      <xdr:row>4</xdr:row>
      <xdr:rowOff>76200</xdr:rowOff>
    </xdr:to>
    <xdr:pic>
      <xdr:nvPicPr>
        <xdr:cNvPr id="4" name="3 Imagen" descr="C:\Users\FELINO BUENO\Desktop\indocafePropuesta re branding-06 FB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285750" y="352425"/>
          <a:ext cx="857250" cy="5810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114300</xdr:colOff>
      <xdr:row>10</xdr:row>
      <xdr:rowOff>19049</xdr:rowOff>
    </xdr:from>
    <xdr:to>
      <xdr:col>25</xdr:col>
      <xdr:colOff>942976</xdr:colOff>
      <xdr:row>12</xdr:row>
      <xdr:rowOff>85724</xdr:rowOff>
    </xdr:to>
    <xdr:pic>
      <xdr:nvPicPr>
        <xdr:cNvPr id="5" name="4 Imagen" descr="Descripción: C:\Users\FELINO BUENO\Desktop\MEMORIA 2015 correccion dia 5\Links\logo dominican coffe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2019299"/>
          <a:ext cx="828676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171450</xdr:colOff>
      <xdr:row>9</xdr:row>
      <xdr:rowOff>76201</xdr:rowOff>
    </xdr:from>
    <xdr:to>
      <xdr:col>4</xdr:col>
      <xdr:colOff>57150</xdr:colOff>
      <xdr:row>12</xdr:row>
      <xdr:rowOff>9526</xdr:rowOff>
    </xdr:to>
    <xdr:pic>
      <xdr:nvPicPr>
        <xdr:cNvPr id="6" name="5 Imagen" descr="C:\Users\FELINO BUENO\Desktop\indocafePropuesta re branding-06 FB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476250" y="1838326"/>
          <a:ext cx="1057275" cy="647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419100</xdr:colOff>
      <xdr:row>7</xdr:row>
      <xdr:rowOff>9526</xdr:rowOff>
    </xdr:from>
    <xdr:to>
      <xdr:col>25</xdr:col>
      <xdr:colOff>790575</xdr:colOff>
      <xdr:row>7</xdr:row>
      <xdr:rowOff>466726</xdr:rowOff>
    </xdr:to>
    <xdr:pic>
      <xdr:nvPicPr>
        <xdr:cNvPr id="4" name="3 Imagen" descr="Descripción: C:\Users\FELINO BUENO\Desktop\MEMORIA 2015 correccion dia 5\Links\logo dominican coffe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343026"/>
          <a:ext cx="1076325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66675</xdr:colOff>
      <xdr:row>7</xdr:row>
      <xdr:rowOff>9524</xdr:rowOff>
    </xdr:from>
    <xdr:to>
      <xdr:col>8</xdr:col>
      <xdr:colOff>304801</xdr:colOff>
      <xdr:row>7</xdr:row>
      <xdr:rowOff>466725</xdr:rowOff>
    </xdr:to>
    <xdr:pic>
      <xdr:nvPicPr>
        <xdr:cNvPr id="5" name="4 Imagen" descr="C:\Users\FELINO BUENO\Desktop\indocafePropuesta re branding-06 FB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723900" y="1343024"/>
          <a:ext cx="981076" cy="4572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177800</xdr:colOff>
      <xdr:row>2</xdr:row>
      <xdr:rowOff>152400</xdr:rowOff>
    </xdr:to>
    <xdr:pic>
      <xdr:nvPicPr>
        <xdr:cNvPr id="2" name="1 Imagen" descr="logo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" y="0"/>
          <a:ext cx="73025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185420</xdr:colOff>
      <xdr:row>2</xdr:row>
      <xdr:rowOff>79375</xdr:rowOff>
    </xdr:to>
    <xdr:pic>
      <xdr:nvPicPr>
        <xdr:cNvPr id="2" name="1 Imagen" descr="logo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" y="0"/>
          <a:ext cx="709295" cy="46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</xdr:row>
      <xdr:rowOff>0</xdr:rowOff>
    </xdr:from>
    <xdr:to>
      <xdr:col>2</xdr:col>
      <xdr:colOff>177800</xdr:colOff>
      <xdr:row>4</xdr:row>
      <xdr:rowOff>152400</xdr:rowOff>
    </xdr:to>
    <xdr:pic>
      <xdr:nvPicPr>
        <xdr:cNvPr id="2" name="1 Imagen" descr="logo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" y="0"/>
          <a:ext cx="73025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476250</xdr:colOff>
      <xdr:row>2</xdr:row>
      <xdr:rowOff>152400</xdr:rowOff>
    </xdr:to>
    <xdr:pic>
      <xdr:nvPicPr>
        <xdr:cNvPr id="2" name="1 Imagen" descr="logo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" y="0"/>
          <a:ext cx="73025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476250</xdr:colOff>
      <xdr:row>2</xdr:row>
      <xdr:rowOff>152400</xdr:rowOff>
    </xdr:to>
    <xdr:pic>
      <xdr:nvPicPr>
        <xdr:cNvPr id="2" name="1 Imagen" descr="logo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" y="0"/>
          <a:ext cx="73025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476250</xdr:colOff>
      <xdr:row>2</xdr:row>
      <xdr:rowOff>152400</xdr:rowOff>
    </xdr:to>
    <xdr:pic>
      <xdr:nvPicPr>
        <xdr:cNvPr id="2" name="1 Imagen" descr="logo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" y="0"/>
          <a:ext cx="73025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072014/EJECUCION%20PRESUPUESTARIA%20MAYO.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X P"/>
      <sheetName val="CAJA Y BCO"/>
      <sheetName val="INGRESOS"/>
      <sheetName val="Insp. Y Certificación  "/>
      <sheetName val="ASIST. TECN. Y MANEJO INT. DE P"/>
      <sheetName val="CAPACITACIÓN   "/>
      <sheetName val="page 3"/>
      <sheetName val="page 4"/>
      <sheetName val="page 5"/>
      <sheetName val="page 6"/>
      <sheetName val="page 7"/>
      <sheetName val="page 8"/>
      <sheetName val="page 9"/>
      <sheetName val="page 10"/>
      <sheetName val="GA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2">
          <cell r="AA42">
            <v>13420739.949999999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31"/>
  <sheetViews>
    <sheetView topLeftCell="B7" workbookViewId="0">
      <selection activeCell="U20" sqref="U20"/>
    </sheetView>
  </sheetViews>
  <sheetFormatPr baseColWidth="10" defaultColWidth="9.140625" defaultRowHeight="15" x14ac:dyDescent="0.25"/>
  <cols>
    <col min="1" max="1" width="0.5703125" style="233" hidden="1" customWidth="1"/>
    <col min="2" max="2" width="7.85546875" style="233" customWidth="1"/>
    <col min="3" max="3" width="0.42578125" style="233" hidden="1" customWidth="1"/>
    <col min="4" max="4" width="4.5703125" style="233" customWidth="1"/>
    <col min="5" max="5" width="0.42578125" style="233" hidden="1" customWidth="1"/>
    <col min="6" max="6" width="8.140625" style="233" customWidth="1"/>
    <col min="7" max="7" width="0.42578125" style="233" hidden="1" customWidth="1"/>
    <col min="8" max="8" width="7.85546875" style="233" customWidth="1"/>
    <col min="9" max="9" width="0.140625" style="233" hidden="1" customWidth="1"/>
    <col min="10" max="10" width="5.28515625" style="233" customWidth="1"/>
    <col min="11" max="11" width="0" style="233" hidden="1" customWidth="1"/>
    <col min="12" max="12" width="6.140625" style="233" customWidth="1"/>
    <col min="13" max="13" width="0" style="233" hidden="1" customWidth="1"/>
    <col min="14" max="14" width="5.28515625" style="233" customWidth="1"/>
    <col min="15" max="15" width="0" style="233" hidden="1" customWidth="1"/>
    <col min="16" max="16" width="5.7109375" style="233" customWidth="1"/>
    <col min="17" max="17" width="0" style="233" hidden="1" customWidth="1"/>
    <col min="18" max="18" width="6.85546875" style="233" customWidth="1"/>
    <col min="19" max="19" width="0.5703125" style="233" hidden="1" customWidth="1"/>
    <col min="20" max="20" width="4.85546875" style="233" customWidth="1"/>
    <col min="21" max="21" width="17.28515625" style="233" customWidth="1"/>
    <col min="22" max="22" width="18.28515625" style="233" hidden="1" customWidth="1"/>
    <col min="23" max="23" width="4.7109375" style="233" customWidth="1"/>
    <col min="24" max="24" width="4.85546875" style="233" hidden="1" customWidth="1"/>
    <col min="25" max="25" width="19.5703125" style="233" customWidth="1"/>
    <col min="26" max="26" width="17.85546875" style="233" customWidth="1"/>
    <col min="27" max="27" width="9.140625" style="233"/>
    <col min="28" max="28" width="11.7109375" style="233" bestFit="1" customWidth="1"/>
    <col min="29" max="16384" width="9.140625" style="233"/>
  </cols>
  <sheetData>
    <row r="3" spans="1:26" ht="18.75" x14ac:dyDescent="0.3">
      <c r="D3" s="406" t="s">
        <v>257</v>
      </c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</row>
    <row r="4" spans="1:26" ht="18.75" x14ac:dyDescent="0.3">
      <c r="D4" s="406" t="s">
        <v>186</v>
      </c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</row>
    <row r="5" spans="1:26" ht="18.75" x14ac:dyDescent="0.3">
      <c r="D5" s="406" t="s">
        <v>187</v>
      </c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406"/>
      <c r="X5" s="406"/>
      <c r="Y5" s="406"/>
    </row>
    <row r="6" spans="1:26" ht="18.75" x14ac:dyDescent="0.3">
      <c r="D6" s="407" t="s">
        <v>321</v>
      </c>
      <c r="E6" s="406"/>
      <c r="F6" s="406"/>
      <c r="G6" s="406"/>
      <c r="H6" s="406"/>
      <c r="I6" s="406"/>
      <c r="J6" s="406"/>
      <c r="K6" s="406"/>
      <c r="L6" s="406"/>
      <c r="M6" s="406"/>
      <c r="N6" s="406"/>
      <c r="O6" s="406"/>
      <c r="P6" s="406"/>
      <c r="Q6" s="406"/>
      <c r="R6" s="406"/>
      <c r="S6" s="406"/>
      <c r="T6" s="406"/>
      <c r="U6" s="406"/>
      <c r="V6" s="406"/>
      <c r="W6" s="406"/>
      <c r="X6" s="406"/>
      <c r="Y6" s="406"/>
    </row>
    <row r="8" spans="1:26" x14ac:dyDescent="0.25">
      <c r="A8" s="408"/>
      <c r="B8" s="408"/>
      <c r="C8" s="408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408"/>
      <c r="P8" s="408"/>
      <c r="Q8" s="408"/>
      <c r="R8" s="408"/>
      <c r="S8" s="408"/>
      <c r="T8" s="408"/>
      <c r="U8" s="408"/>
      <c r="V8" s="408"/>
      <c r="W8" s="408"/>
      <c r="X8" s="408"/>
      <c r="Y8" s="409"/>
    </row>
    <row r="9" spans="1:26" x14ac:dyDescent="0.25">
      <c r="A9" s="410"/>
      <c r="B9" s="410"/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  <c r="V9" s="410"/>
      <c r="W9" s="410"/>
      <c r="X9" s="410"/>
      <c r="Y9" s="411"/>
    </row>
    <row r="11" spans="1:26" s="261" customFormat="1" ht="15.75" x14ac:dyDescent="0.25">
      <c r="B11" s="261" t="s">
        <v>188</v>
      </c>
      <c r="Y11" s="262">
        <v>111883557.65000001</v>
      </c>
      <c r="Z11" s="262"/>
    </row>
    <row r="12" spans="1:26" x14ac:dyDescent="0.25">
      <c r="B12" s="264" t="s">
        <v>247</v>
      </c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Y12" s="232">
        <v>1556973.52</v>
      </c>
      <c r="Z12" s="234"/>
    </row>
    <row r="13" spans="1:26" x14ac:dyDescent="0.25">
      <c r="B13" s="264" t="s">
        <v>189</v>
      </c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Y13" s="266"/>
    </row>
    <row r="14" spans="1:26" s="261" customFormat="1" ht="15.75" x14ac:dyDescent="0.25">
      <c r="B14" s="261" t="s">
        <v>190</v>
      </c>
      <c r="Y14" s="262">
        <f>+Y11-Y13+Y12</f>
        <v>113440531.17</v>
      </c>
      <c r="Z14" s="262"/>
    </row>
    <row r="17" spans="2:28" ht="15.75" x14ac:dyDescent="0.25">
      <c r="B17" s="261" t="s">
        <v>188</v>
      </c>
      <c r="Y17" s="262">
        <v>111883557.65000001</v>
      </c>
      <c r="Z17" s="272"/>
      <c r="AB17" s="234"/>
    </row>
    <row r="18" spans="2:28" x14ac:dyDescent="0.25">
      <c r="B18" s="264" t="s">
        <v>191</v>
      </c>
      <c r="Y18" s="290">
        <f>+Y14</f>
        <v>113440531.17</v>
      </c>
      <c r="Z18" s="234"/>
    </row>
    <row r="19" spans="2:28" x14ac:dyDescent="0.25">
      <c r="B19" s="264" t="s">
        <v>336</v>
      </c>
      <c r="Y19" s="260">
        <f>+Y18-Y17</f>
        <v>1556973.5199999958</v>
      </c>
    </row>
    <row r="20" spans="2:28" x14ac:dyDescent="0.25">
      <c r="Y20" s="235"/>
    </row>
    <row r="21" spans="2:28" ht="15.75" x14ac:dyDescent="0.25">
      <c r="Y21" s="262"/>
    </row>
    <row r="22" spans="2:28" x14ac:dyDescent="0.25">
      <c r="Y22" s="251"/>
    </row>
    <row r="29" spans="2:28" x14ac:dyDescent="0.25"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T29" s="241"/>
      <c r="U29" s="241"/>
      <c r="V29" s="241"/>
      <c r="W29" s="241"/>
      <c r="X29" s="241"/>
      <c r="Y29" s="241"/>
    </row>
    <row r="30" spans="2:28" ht="15.75" x14ac:dyDescent="0.25">
      <c r="D30" s="404" t="s">
        <v>286</v>
      </c>
      <c r="E30" s="404"/>
      <c r="F30" s="404"/>
      <c r="G30" s="404"/>
      <c r="H30" s="404"/>
      <c r="I30" s="404"/>
      <c r="J30" s="404"/>
      <c r="K30" s="404"/>
      <c r="L30" s="404"/>
      <c r="M30" s="404"/>
      <c r="N30" s="404"/>
      <c r="T30" s="404" t="s">
        <v>285</v>
      </c>
      <c r="U30" s="404"/>
      <c r="V30" s="404"/>
      <c r="W30" s="404"/>
      <c r="X30" s="404"/>
      <c r="Y30" s="404"/>
    </row>
    <row r="31" spans="2:28" x14ac:dyDescent="0.25">
      <c r="D31" s="405" t="s">
        <v>280</v>
      </c>
      <c r="E31" s="405"/>
      <c r="F31" s="405"/>
      <c r="G31" s="405"/>
      <c r="H31" s="405"/>
      <c r="I31" s="405"/>
      <c r="J31" s="405"/>
      <c r="K31" s="405"/>
      <c r="L31" s="405"/>
      <c r="M31" s="405"/>
      <c r="N31" s="405"/>
      <c r="T31" s="405" t="s">
        <v>252</v>
      </c>
      <c r="U31" s="405"/>
      <c r="V31" s="405"/>
      <c r="W31" s="405"/>
      <c r="X31" s="405"/>
      <c r="Y31" s="405"/>
    </row>
  </sheetData>
  <mergeCells count="9">
    <mergeCell ref="T30:Y30"/>
    <mergeCell ref="T31:Y31"/>
    <mergeCell ref="D30:N30"/>
    <mergeCell ref="D31:N31"/>
    <mergeCell ref="D3:Y3"/>
    <mergeCell ref="D4:Y4"/>
    <mergeCell ref="D5:Y5"/>
    <mergeCell ref="D6:Y6"/>
    <mergeCell ref="A8:Y9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selection sqref="A1:T1"/>
    </sheetView>
  </sheetViews>
  <sheetFormatPr baseColWidth="10" defaultColWidth="9.140625" defaultRowHeight="15" x14ac:dyDescent="0.25"/>
  <cols>
    <col min="1" max="1" width="4.5703125" customWidth="1"/>
    <col min="2" max="2" width="0.5703125" customWidth="1"/>
    <col min="3" max="3" width="5.5703125" customWidth="1"/>
    <col min="4" max="4" width="0.42578125" customWidth="1"/>
    <col min="5" max="5" width="5" customWidth="1"/>
    <col min="6" max="6" width="0.42578125" customWidth="1"/>
    <col min="7" max="7" width="5.28515625" customWidth="1"/>
    <col min="8" max="8" width="0.42578125" customWidth="1"/>
    <col min="9" max="9" width="7" customWidth="1"/>
    <col min="10" max="10" width="0.140625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5.85546875" customWidth="1"/>
    <col min="20" max="20" width="0.5703125" customWidth="1"/>
    <col min="21" max="21" width="26.28515625" customWidth="1"/>
    <col min="22" max="22" width="0.5703125" customWidth="1"/>
    <col min="23" max="23" width="12.7109375" customWidth="1"/>
    <col min="24" max="24" width="0.42578125" customWidth="1"/>
    <col min="25" max="25" width="13.5703125" customWidth="1"/>
    <col min="26" max="26" width="0.140625" customWidth="1"/>
  </cols>
  <sheetData>
    <row r="1" spans="1:26" ht="18.399999999999999" customHeight="1" x14ac:dyDescent="0.25">
      <c r="A1" s="610" t="s">
        <v>0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  <c r="U1" s="610" t="s">
        <v>1</v>
      </c>
      <c r="V1" s="610"/>
      <c r="W1" s="610"/>
      <c r="X1" s="610"/>
      <c r="Y1" s="610"/>
      <c r="Z1" s="610"/>
    </row>
    <row r="2" spans="1:26" ht="14.65" customHeight="1" x14ac:dyDescent="0.25">
      <c r="A2" s="603" t="s">
        <v>2</v>
      </c>
      <c r="B2" s="603"/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602" t="s">
        <v>3</v>
      </c>
      <c r="P2" s="602"/>
      <c r="Q2" s="602"/>
      <c r="R2" s="602"/>
      <c r="S2" s="602"/>
      <c r="T2" s="602"/>
      <c r="U2" s="604"/>
      <c r="V2" s="604"/>
      <c r="W2" s="602" t="s">
        <v>4</v>
      </c>
      <c r="X2" s="602"/>
      <c r="Y2" s="602"/>
      <c r="Z2" s="602"/>
    </row>
    <row r="3" spans="1:26" ht="20.65" customHeight="1" x14ac:dyDescent="0.25">
      <c r="A3" s="609" t="s">
        <v>5</v>
      </c>
      <c r="B3" s="609"/>
      <c r="C3" s="607" t="s">
        <v>6</v>
      </c>
      <c r="D3" s="607"/>
      <c r="E3" s="609" t="s">
        <v>7</v>
      </c>
      <c r="F3" s="609"/>
      <c r="G3" s="607" t="s">
        <v>8</v>
      </c>
      <c r="H3" s="607"/>
      <c r="I3" s="2" t="s">
        <v>9</v>
      </c>
      <c r="J3" s="609" t="s">
        <v>10</v>
      </c>
      <c r="K3" s="609"/>
      <c r="L3" s="609"/>
      <c r="M3" s="609" t="s">
        <v>11</v>
      </c>
      <c r="N3" s="609"/>
      <c r="O3" s="609" t="s">
        <v>12</v>
      </c>
      <c r="P3" s="609"/>
      <c r="Q3" s="609" t="s">
        <v>13</v>
      </c>
      <c r="R3" s="609"/>
      <c r="S3" s="607" t="s">
        <v>14</v>
      </c>
      <c r="T3" s="607"/>
      <c r="U3" s="604"/>
      <c r="V3" s="604"/>
      <c r="W3" s="607" t="s">
        <v>15</v>
      </c>
      <c r="X3" s="607"/>
      <c r="Y3" s="607" t="s">
        <v>16</v>
      </c>
      <c r="Z3" s="607"/>
    </row>
    <row r="4" spans="1:26" ht="13.7" customHeight="1" x14ac:dyDescent="0.25">
      <c r="A4" s="608" t="s">
        <v>20</v>
      </c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  <c r="P4" s="608"/>
      <c r="Q4" s="608"/>
      <c r="R4" s="608"/>
      <c r="S4" s="608"/>
      <c r="T4" s="604"/>
      <c r="U4" s="604"/>
      <c r="V4" s="608" t="s">
        <v>21</v>
      </c>
      <c r="W4" s="608"/>
      <c r="X4" s="608" t="s">
        <v>22</v>
      </c>
      <c r="Y4" s="608"/>
    </row>
    <row r="5" spans="1:26" ht="12.2" customHeight="1" x14ac:dyDescent="0.25">
      <c r="A5" s="604"/>
      <c r="B5" s="604"/>
      <c r="C5" s="604"/>
      <c r="D5" s="604"/>
      <c r="E5" s="604"/>
      <c r="F5" s="604"/>
      <c r="G5" s="604"/>
      <c r="H5" s="604"/>
      <c r="I5" s="604"/>
      <c r="J5" s="604"/>
      <c r="K5" s="1">
        <v>331</v>
      </c>
      <c r="L5" s="602">
        <v>100</v>
      </c>
      <c r="M5" s="602"/>
      <c r="N5" s="603">
        <v>6</v>
      </c>
      <c r="O5" s="603"/>
      <c r="P5" s="603">
        <v>1</v>
      </c>
      <c r="Q5" s="603"/>
      <c r="R5" s="603">
        <v>3</v>
      </c>
      <c r="S5" s="603"/>
      <c r="T5" s="604"/>
      <c r="U5" s="604"/>
      <c r="V5" s="602" t="s">
        <v>23</v>
      </c>
      <c r="W5" s="602"/>
      <c r="X5" s="602" t="s">
        <v>24</v>
      </c>
      <c r="Y5" s="602"/>
    </row>
    <row r="6" spans="1:26" ht="12.2" customHeight="1" x14ac:dyDescent="0.25">
      <c r="A6" s="604"/>
      <c r="B6" s="604"/>
      <c r="C6" s="606"/>
      <c r="D6" s="604"/>
      <c r="E6" s="606"/>
      <c r="F6" s="604"/>
      <c r="G6" s="606"/>
      <c r="H6" s="604"/>
      <c r="I6" s="606"/>
      <c r="J6" s="606"/>
      <c r="K6" s="1">
        <v>331</v>
      </c>
      <c r="L6" s="602">
        <v>100</v>
      </c>
      <c r="M6" s="602"/>
      <c r="N6" s="603">
        <v>6</v>
      </c>
      <c r="O6" s="603"/>
      <c r="P6" s="603">
        <v>1</v>
      </c>
      <c r="Q6" s="603"/>
      <c r="R6" s="603">
        <v>4</v>
      </c>
      <c r="S6" s="603"/>
      <c r="T6" s="604"/>
      <c r="U6" s="604"/>
      <c r="V6" s="602" t="s">
        <v>25</v>
      </c>
      <c r="W6" s="602"/>
      <c r="X6" s="602" t="s">
        <v>26</v>
      </c>
      <c r="Y6" s="602"/>
    </row>
    <row r="7" spans="1:26" ht="12.2" customHeight="1" x14ac:dyDescent="0.25">
      <c r="A7" s="604"/>
      <c r="B7" s="604"/>
      <c r="C7" s="606"/>
      <c r="D7" s="604"/>
      <c r="E7" s="606"/>
      <c r="F7" s="604"/>
      <c r="G7" s="606"/>
      <c r="H7" s="604"/>
      <c r="I7" s="606"/>
      <c r="J7" s="606"/>
      <c r="K7" s="1">
        <v>331</v>
      </c>
      <c r="L7" s="602">
        <v>100</v>
      </c>
      <c r="M7" s="602"/>
      <c r="N7" s="603">
        <v>6</v>
      </c>
      <c r="O7" s="603"/>
      <c r="P7" s="603">
        <v>1</v>
      </c>
      <c r="Q7" s="603"/>
      <c r="R7" s="603">
        <v>6</v>
      </c>
      <c r="S7" s="603"/>
      <c r="T7" s="604"/>
      <c r="U7" s="604"/>
      <c r="V7" s="605">
        <v>884</v>
      </c>
      <c r="W7" s="605"/>
      <c r="X7" s="605">
        <v>884</v>
      </c>
      <c r="Y7" s="605"/>
    </row>
    <row r="8" spans="1:26" ht="12.2" customHeight="1" x14ac:dyDescent="0.25">
      <c r="A8" s="604"/>
      <c r="B8" s="604"/>
      <c r="C8" s="606"/>
      <c r="D8" s="604"/>
      <c r="E8" s="606"/>
      <c r="F8" s="604"/>
      <c r="G8" s="606"/>
      <c r="H8" s="604"/>
      <c r="I8" s="606"/>
      <c r="J8" s="606"/>
      <c r="K8" s="1">
        <v>331</v>
      </c>
      <c r="L8" s="602">
        <v>100</v>
      </c>
      <c r="M8" s="602"/>
      <c r="N8" s="603">
        <v>6</v>
      </c>
      <c r="O8" s="603"/>
      <c r="P8" s="603">
        <v>1</v>
      </c>
      <c r="Q8" s="603"/>
      <c r="R8" s="603">
        <v>7</v>
      </c>
      <c r="S8" s="603"/>
      <c r="T8" s="604"/>
      <c r="U8" s="604"/>
      <c r="V8" s="602" t="s">
        <v>27</v>
      </c>
      <c r="W8" s="602"/>
      <c r="X8" s="602" t="s">
        <v>28</v>
      </c>
      <c r="Y8" s="602"/>
    </row>
    <row r="9" spans="1:26" ht="12.2" customHeight="1" x14ac:dyDescent="0.25">
      <c r="A9" s="604"/>
      <c r="B9" s="604"/>
      <c r="C9" s="606"/>
      <c r="D9" s="604"/>
      <c r="E9" s="606"/>
      <c r="F9" s="604"/>
      <c r="G9" s="606"/>
      <c r="H9" s="604"/>
      <c r="I9" s="606"/>
      <c r="J9" s="606"/>
      <c r="K9" s="1">
        <v>331</v>
      </c>
      <c r="L9" s="602">
        <v>100</v>
      </c>
      <c r="M9" s="602"/>
      <c r="N9" s="603">
        <v>6</v>
      </c>
      <c r="O9" s="603"/>
      <c r="P9" s="603">
        <v>1</v>
      </c>
      <c r="Q9" s="603"/>
      <c r="R9" s="603">
        <v>9</v>
      </c>
      <c r="S9" s="603"/>
      <c r="T9" s="604"/>
      <c r="U9" s="604"/>
      <c r="V9" s="602" t="s">
        <v>29</v>
      </c>
      <c r="W9" s="602"/>
      <c r="X9" s="602" t="s">
        <v>30</v>
      </c>
      <c r="Y9" s="602"/>
    </row>
    <row r="10" spans="1:26" ht="12.2" customHeight="1" x14ac:dyDescent="0.25">
      <c r="A10" s="604"/>
      <c r="B10" s="604"/>
      <c r="C10" s="606"/>
      <c r="D10" s="604"/>
      <c r="E10" s="606"/>
      <c r="F10" s="604"/>
      <c r="G10" s="606"/>
      <c r="H10" s="604"/>
      <c r="I10" s="606"/>
      <c r="J10" s="606"/>
      <c r="K10" s="1">
        <v>331</v>
      </c>
      <c r="L10" s="602">
        <v>100</v>
      </c>
      <c r="M10" s="602"/>
      <c r="N10" s="603">
        <v>6</v>
      </c>
      <c r="O10" s="603"/>
      <c r="P10" s="603">
        <v>9</v>
      </c>
      <c r="Q10" s="603"/>
      <c r="R10" s="603">
        <v>4</v>
      </c>
      <c r="S10" s="603"/>
      <c r="T10" s="604"/>
      <c r="U10" s="604"/>
      <c r="V10" s="602" t="s">
        <v>31</v>
      </c>
      <c r="W10" s="602"/>
      <c r="X10" s="602" t="s">
        <v>32</v>
      </c>
      <c r="Y10" s="602"/>
    </row>
    <row r="11" spans="1:26" ht="2.1" customHeight="1" x14ac:dyDescent="0.25">
      <c r="A11" s="599"/>
      <c r="B11" s="599"/>
      <c r="C11" s="599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600"/>
      <c r="W11" s="600"/>
      <c r="X11" s="601"/>
      <c r="Y11" s="601"/>
    </row>
  </sheetData>
  <mergeCells count="72">
    <mergeCell ref="A1:T1"/>
    <mergeCell ref="U1:Z1"/>
    <mergeCell ref="A2:N2"/>
    <mergeCell ref="O2:T2"/>
    <mergeCell ref="U2:V2"/>
    <mergeCell ref="W2:Z2"/>
    <mergeCell ref="W3:X3"/>
    <mergeCell ref="Y3:Z3"/>
    <mergeCell ref="A4:S4"/>
    <mergeCell ref="T4:U4"/>
    <mergeCell ref="V4:W4"/>
    <mergeCell ref="X4:Y4"/>
    <mergeCell ref="M3:N3"/>
    <mergeCell ref="O3:P3"/>
    <mergeCell ref="Q3:R3"/>
    <mergeCell ref="S3:T3"/>
    <mergeCell ref="U3:V3"/>
    <mergeCell ref="A3:B3"/>
    <mergeCell ref="C3:D3"/>
    <mergeCell ref="E3:F3"/>
    <mergeCell ref="G3:H3"/>
    <mergeCell ref="J3:L3"/>
    <mergeCell ref="A5:A10"/>
    <mergeCell ref="B5:C10"/>
    <mergeCell ref="D5:E10"/>
    <mergeCell ref="F5:G10"/>
    <mergeCell ref="H5:J10"/>
    <mergeCell ref="V5:W5"/>
    <mergeCell ref="X5:Y5"/>
    <mergeCell ref="L6:M6"/>
    <mergeCell ref="N6:O6"/>
    <mergeCell ref="P6:Q6"/>
    <mergeCell ref="R6:S6"/>
    <mergeCell ref="T6:U6"/>
    <mergeCell ref="V6:W6"/>
    <mergeCell ref="X6:Y6"/>
    <mergeCell ref="L5:M5"/>
    <mergeCell ref="N5:O5"/>
    <mergeCell ref="P5:Q5"/>
    <mergeCell ref="R5:S5"/>
    <mergeCell ref="T5:U5"/>
    <mergeCell ref="T9:U9"/>
    <mergeCell ref="V7:W7"/>
    <mergeCell ref="X7:Y7"/>
    <mergeCell ref="L8:M8"/>
    <mergeCell ref="N8:O8"/>
    <mergeCell ref="P8:Q8"/>
    <mergeCell ref="R8:S8"/>
    <mergeCell ref="T8:U8"/>
    <mergeCell ref="V8:W8"/>
    <mergeCell ref="X8:Y8"/>
    <mergeCell ref="L7:M7"/>
    <mergeCell ref="N7:O7"/>
    <mergeCell ref="P7:Q7"/>
    <mergeCell ref="R7:S7"/>
    <mergeCell ref="T7:U7"/>
    <mergeCell ref="A11:U11"/>
    <mergeCell ref="V11:W11"/>
    <mergeCell ref="X11:Y11"/>
    <mergeCell ref="V9:W9"/>
    <mergeCell ref="X9:Y9"/>
    <mergeCell ref="L10:M10"/>
    <mergeCell ref="N10:O10"/>
    <mergeCell ref="P10:Q10"/>
    <mergeCell ref="R10:S10"/>
    <mergeCell ref="T10:U10"/>
    <mergeCell ref="V10:W10"/>
    <mergeCell ref="X10:Y10"/>
    <mergeCell ref="L9:M9"/>
    <mergeCell ref="N9:O9"/>
    <mergeCell ref="P9:Q9"/>
    <mergeCell ref="R9:S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selection sqref="A1:T1"/>
    </sheetView>
  </sheetViews>
  <sheetFormatPr baseColWidth="10" defaultColWidth="9.140625" defaultRowHeight="15" x14ac:dyDescent="0.25"/>
  <cols>
    <col min="1" max="1" width="4.5703125" customWidth="1"/>
    <col min="2" max="2" width="0.5703125" customWidth="1"/>
    <col min="3" max="3" width="5.5703125" customWidth="1"/>
    <col min="4" max="4" width="0.42578125" customWidth="1"/>
    <col min="5" max="5" width="5" customWidth="1"/>
    <col min="6" max="6" width="0.42578125" customWidth="1"/>
    <col min="7" max="7" width="5.28515625" customWidth="1"/>
    <col min="8" max="8" width="0.42578125" customWidth="1"/>
    <col min="9" max="9" width="7" customWidth="1"/>
    <col min="10" max="10" width="0.140625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5.85546875" customWidth="1"/>
    <col min="20" max="20" width="0.5703125" customWidth="1"/>
    <col min="21" max="21" width="26.28515625" customWidth="1"/>
    <col min="22" max="22" width="0.5703125" customWidth="1"/>
    <col min="23" max="23" width="12.7109375" customWidth="1"/>
    <col min="24" max="24" width="0.42578125" customWidth="1"/>
    <col min="25" max="25" width="13.5703125" customWidth="1"/>
    <col min="26" max="26" width="0.140625" customWidth="1"/>
  </cols>
  <sheetData>
    <row r="1" spans="1:26" ht="18.399999999999999" customHeight="1" x14ac:dyDescent="0.25">
      <c r="A1" s="619" t="s">
        <v>0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  <c r="O1" s="619"/>
      <c r="P1" s="619"/>
      <c r="Q1" s="619"/>
      <c r="R1" s="619"/>
      <c r="S1" s="619"/>
      <c r="T1" s="619"/>
      <c r="U1" s="619" t="s">
        <v>1</v>
      </c>
      <c r="V1" s="619"/>
      <c r="W1" s="619"/>
      <c r="X1" s="619"/>
      <c r="Y1" s="619"/>
      <c r="Z1" s="619"/>
    </row>
    <row r="2" spans="1:26" ht="14.65" customHeight="1" x14ac:dyDescent="0.25">
      <c r="A2" s="616" t="s">
        <v>2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5" t="s">
        <v>3</v>
      </c>
      <c r="P2" s="615"/>
      <c r="Q2" s="615"/>
      <c r="R2" s="615"/>
      <c r="S2" s="615"/>
      <c r="T2" s="615"/>
      <c r="U2" s="617"/>
      <c r="V2" s="617"/>
      <c r="W2" s="615" t="s">
        <v>4</v>
      </c>
      <c r="X2" s="615"/>
      <c r="Y2" s="615"/>
      <c r="Z2" s="615"/>
    </row>
    <row r="3" spans="1:26" ht="20.65" customHeight="1" x14ac:dyDescent="0.25">
      <c r="A3" s="621" t="s">
        <v>5</v>
      </c>
      <c r="B3" s="621"/>
      <c r="C3" s="620" t="s">
        <v>6</v>
      </c>
      <c r="D3" s="620"/>
      <c r="E3" s="621" t="s">
        <v>7</v>
      </c>
      <c r="F3" s="621"/>
      <c r="G3" s="620" t="s">
        <v>8</v>
      </c>
      <c r="H3" s="620"/>
      <c r="I3" s="4" t="s">
        <v>9</v>
      </c>
      <c r="J3" s="621" t="s">
        <v>10</v>
      </c>
      <c r="K3" s="621"/>
      <c r="L3" s="621"/>
      <c r="M3" s="621" t="s">
        <v>11</v>
      </c>
      <c r="N3" s="621"/>
      <c r="O3" s="621" t="s">
        <v>12</v>
      </c>
      <c r="P3" s="621"/>
      <c r="Q3" s="621" t="s">
        <v>13</v>
      </c>
      <c r="R3" s="621"/>
      <c r="S3" s="620" t="s">
        <v>14</v>
      </c>
      <c r="T3" s="620"/>
      <c r="U3" s="617"/>
      <c r="V3" s="617"/>
      <c r="W3" s="620" t="s">
        <v>15</v>
      </c>
      <c r="X3" s="620"/>
      <c r="Y3" s="620" t="s">
        <v>16</v>
      </c>
      <c r="Z3" s="620"/>
    </row>
    <row r="4" spans="1:26" ht="13.7" customHeight="1" x14ac:dyDescent="0.25">
      <c r="A4" s="618" t="s">
        <v>17</v>
      </c>
      <c r="B4" s="618"/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7"/>
      <c r="U4" s="617"/>
      <c r="V4" s="618" t="s">
        <v>33</v>
      </c>
      <c r="W4" s="618"/>
      <c r="X4" s="618" t="s">
        <v>34</v>
      </c>
      <c r="Y4" s="618"/>
    </row>
    <row r="5" spans="1:26" ht="12.2" customHeight="1" x14ac:dyDescent="0.25">
      <c r="A5" s="615">
        <v>11</v>
      </c>
      <c r="B5" s="616">
        <v>0</v>
      </c>
      <c r="C5" s="616"/>
      <c r="D5" s="616">
        <v>0</v>
      </c>
      <c r="E5" s="616"/>
      <c r="F5" s="616">
        <v>2</v>
      </c>
      <c r="G5" s="616"/>
      <c r="H5" s="617"/>
      <c r="I5" s="617"/>
      <c r="J5" s="617"/>
      <c r="K5" s="3">
        <v>331</v>
      </c>
      <c r="L5" s="615">
        <v>100</v>
      </c>
      <c r="M5" s="615"/>
      <c r="N5" s="616">
        <v>1</v>
      </c>
      <c r="O5" s="616"/>
      <c r="P5" s="616">
        <v>1</v>
      </c>
      <c r="Q5" s="616"/>
      <c r="R5" s="616">
        <v>1</v>
      </c>
      <c r="S5" s="616"/>
      <c r="T5" s="617"/>
      <c r="U5" s="617"/>
      <c r="V5" s="615" t="s">
        <v>35</v>
      </c>
      <c r="W5" s="615"/>
      <c r="X5" s="615" t="s">
        <v>36</v>
      </c>
      <c r="Y5" s="615"/>
    </row>
    <row r="6" spans="1:26" ht="12.2" customHeight="1" x14ac:dyDescent="0.25">
      <c r="A6" s="615">
        <v>11</v>
      </c>
      <c r="B6" s="616">
        <v>0</v>
      </c>
      <c r="C6" s="606"/>
      <c r="D6" s="616">
        <v>0</v>
      </c>
      <c r="E6" s="606"/>
      <c r="F6" s="616">
        <v>2</v>
      </c>
      <c r="G6" s="606"/>
      <c r="H6" s="617"/>
      <c r="I6" s="606"/>
      <c r="J6" s="606"/>
      <c r="K6" s="3">
        <v>331</v>
      </c>
      <c r="L6" s="615">
        <v>9993</v>
      </c>
      <c r="M6" s="615"/>
      <c r="N6" s="616">
        <v>1</v>
      </c>
      <c r="O6" s="616"/>
      <c r="P6" s="616">
        <v>1</v>
      </c>
      <c r="Q6" s="616"/>
      <c r="R6" s="616">
        <v>1</v>
      </c>
      <c r="S6" s="616"/>
      <c r="T6" s="617"/>
      <c r="U6" s="617"/>
      <c r="V6" s="615" t="s">
        <v>37</v>
      </c>
      <c r="W6" s="615"/>
      <c r="X6" s="615" t="s">
        <v>38</v>
      </c>
      <c r="Y6" s="615"/>
    </row>
    <row r="7" spans="1:26" ht="12.2" customHeight="1" x14ac:dyDescent="0.25">
      <c r="A7" s="615">
        <v>11</v>
      </c>
      <c r="B7" s="616">
        <v>0</v>
      </c>
      <c r="C7" s="606"/>
      <c r="D7" s="616">
        <v>0</v>
      </c>
      <c r="E7" s="606"/>
      <c r="F7" s="616">
        <v>2</v>
      </c>
      <c r="G7" s="606"/>
      <c r="H7" s="617"/>
      <c r="I7" s="606"/>
      <c r="J7" s="606"/>
      <c r="K7" s="3">
        <v>331</v>
      </c>
      <c r="L7" s="615">
        <v>9993</v>
      </c>
      <c r="M7" s="615"/>
      <c r="N7" s="616">
        <v>1</v>
      </c>
      <c r="O7" s="616"/>
      <c r="P7" s="616">
        <v>1</v>
      </c>
      <c r="Q7" s="616"/>
      <c r="R7" s="616">
        <v>2</v>
      </c>
      <c r="S7" s="616"/>
      <c r="T7" s="617"/>
      <c r="U7" s="617"/>
      <c r="V7" s="615" t="s">
        <v>39</v>
      </c>
      <c r="W7" s="615"/>
      <c r="X7" s="615" t="s">
        <v>40</v>
      </c>
      <c r="Y7" s="615"/>
    </row>
    <row r="8" spans="1:26" ht="12.2" customHeight="1" x14ac:dyDescent="0.25">
      <c r="A8" s="615">
        <v>11</v>
      </c>
      <c r="B8" s="616">
        <v>0</v>
      </c>
      <c r="C8" s="606"/>
      <c r="D8" s="616">
        <v>0</v>
      </c>
      <c r="E8" s="606"/>
      <c r="F8" s="616">
        <v>2</v>
      </c>
      <c r="G8" s="606"/>
      <c r="H8" s="617"/>
      <c r="I8" s="606"/>
      <c r="J8" s="606"/>
      <c r="K8" s="3">
        <v>331</v>
      </c>
      <c r="L8" s="615">
        <v>100</v>
      </c>
      <c r="M8" s="615"/>
      <c r="N8" s="616">
        <v>1</v>
      </c>
      <c r="O8" s="616"/>
      <c r="P8" s="616">
        <v>1</v>
      </c>
      <c r="Q8" s="616"/>
      <c r="R8" s="616">
        <v>2</v>
      </c>
      <c r="S8" s="616"/>
      <c r="T8" s="617"/>
      <c r="U8" s="617"/>
      <c r="V8" s="615" t="s">
        <v>41</v>
      </c>
      <c r="W8" s="615"/>
      <c r="X8" s="615" t="s">
        <v>42</v>
      </c>
      <c r="Y8" s="615"/>
    </row>
    <row r="9" spans="1:26" ht="12.2" customHeight="1" x14ac:dyDescent="0.25">
      <c r="A9" s="615">
        <v>11</v>
      </c>
      <c r="B9" s="616">
        <v>0</v>
      </c>
      <c r="C9" s="606"/>
      <c r="D9" s="616">
        <v>0</v>
      </c>
      <c r="E9" s="606"/>
      <c r="F9" s="616">
        <v>2</v>
      </c>
      <c r="G9" s="606"/>
      <c r="H9" s="617"/>
      <c r="I9" s="606"/>
      <c r="J9" s="606"/>
      <c r="K9" s="3">
        <v>331</v>
      </c>
      <c r="L9" s="615">
        <v>9993</v>
      </c>
      <c r="M9" s="615"/>
      <c r="N9" s="616">
        <v>1</v>
      </c>
      <c r="O9" s="616"/>
      <c r="P9" s="616">
        <v>3</v>
      </c>
      <c r="Q9" s="616"/>
      <c r="R9" s="616">
        <v>8</v>
      </c>
      <c r="S9" s="616"/>
      <c r="T9" s="617"/>
      <c r="U9" s="617"/>
      <c r="V9" s="615" t="s">
        <v>43</v>
      </c>
      <c r="W9" s="615"/>
      <c r="X9" s="615" t="s">
        <v>43</v>
      </c>
      <c r="Y9" s="615"/>
    </row>
    <row r="10" spans="1:26" ht="12.2" customHeight="1" x14ac:dyDescent="0.25">
      <c r="A10" s="615">
        <v>11</v>
      </c>
      <c r="B10" s="616">
        <v>0</v>
      </c>
      <c r="C10" s="606"/>
      <c r="D10" s="616">
        <v>0</v>
      </c>
      <c r="E10" s="606"/>
      <c r="F10" s="616">
        <v>2</v>
      </c>
      <c r="G10" s="606"/>
      <c r="H10" s="617"/>
      <c r="I10" s="606"/>
      <c r="J10" s="606"/>
      <c r="K10" s="3">
        <v>331</v>
      </c>
      <c r="L10" s="615">
        <v>100</v>
      </c>
      <c r="M10" s="615"/>
      <c r="N10" s="616">
        <v>1</v>
      </c>
      <c r="O10" s="616"/>
      <c r="P10" s="616">
        <v>9</v>
      </c>
      <c r="Q10" s="616"/>
      <c r="R10" s="616">
        <v>1</v>
      </c>
      <c r="S10" s="616"/>
      <c r="T10" s="617"/>
      <c r="U10" s="617"/>
      <c r="V10" s="615" t="s">
        <v>44</v>
      </c>
      <c r="W10" s="615"/>
      <c r="X10" s="614">
        <v>0</v>
      </c>
      <c r="Y10" s="614"/>
    </row>
    <row r="11" spans="1:26" ht="12.2" customHeight="1" x14ac:dyDescent="0.25">
      <c r="A11" s="615">
        <v>11</v>
      </c>
      <c r="B11" s="616">
        <v>0</v>
      </c>
      <c r="C11" s="606"/>
      <c r="D11" s="616">
        <v>0</v>
      </c>
      <c r="E11" s="606"/>
      <c r="F11" s="616">
        <v>2</v>
      </c>
      <c r="G11" s="606"/>
      <c r="H11" s="617"/>
      <c r="I11" s="606"/>
      <c r="J11" s="606"/>
      <c r="K11" s="3">
        <v>331</v>
      </c>
      <c r="L11" s="615">
        <v>9993</v>
      </c>
      <c r="M11" s="615"/>
      <c r="N11" s="616">
        <v>1</v>
      </c>
      <c r="O11" s="616"/>
      <c r="P11" s="616">
        <v>9</v>
      </c>
      <c r="Q11" s="616"/>
      <c r="R11" s="616">
        <v>1</v>
      </c>
      <c r="S11" s="616"/>
      <c r="T11" s="617"/>
      <c r="U11" s="617"/>
      <c r="V11" s="615" t="s">
        <v>45</v>
      </c>
      <c r="W11" s="615"/>
      <c r="X11" s="614">
        <v>0</v>
      </c>
      <c r="Y11" s="614"/>
    </row>
    <row r="12" spans="1:26" ht="12.2" customHeight="1" x14ac:dyDescent="0.25">
      <c r="A12" s="615">
        <v>11</v>
      </c>
      <c r="B12" s="616">
        <v>0</v>
      </c>
      <c r="C12" s="606"/>
      <c r="D12" s="616">
        <v>0</v>
      </c>
      <c r="E12" s="606"/>
      <c r="F12" s="616">
        <v>2</v>
      </c>
      <c r="G12" s="606"/>
      <c r="H12" s="617"/>
      <c r="I12" s="606"/>
      <c r="J12" s="606"/>
      <c r="K12" s="3">
        <v>331</v>
      </c>
      <c r="L12" s="615">
        <v>100</v>
      </c>
      <c r="M12" s="615"/>
      <c r="N12" s="616">
        <v>1</v>
      </c>
      <c r="O12" s="616"/>
      <c r="P12" s="616">
        <v>9</v>
      </c>
      <c r="Q12" s="616"/>
      <c r="R12" s="616">
        <v>2</v>
      </c>
      <c r="S12" s="616"/>
      <c r="T12" s="617"/>
      <c r="U12" s="617"/>
      <c r="V12" s="615" t="s">
        <v>46</v>
      </c>
      <c r="W12" s="615"/>
      <c r="X12" s="614">
        <v>0</v>
      </c>
      <c r="Y12" s="614"/>
    </row>
    <row r="13" spans="1:26" ht="12.2" customHeight="1" x14ac:dyDescent="0.25">
      <c r="A13" s="615">
        <v>11</v>
      </c>
      <c r="B13" s="616">
        <v>0</v>
      </c>
      <c r="C13" s="606"/>
      <c r="D13" s="616">
        <v>0</v>
      </c>
      <c r="E13" s="606"/>
      <c r="F13" s="616">
        <v>2</v>
      </c>
      <c r="G13" s="606"/>
      <c r="H13" s="617"/>
      <c r="I13" s="606"/>
      <c r="J13" s="606"/>
      <c r="K13" s="3">
        <v>331</v>
      </c>
      <c r="L13" s="615">
        <v>9993</v>
      </c>
      <c r="M13" s="615"/>
      <c r="N13" s="616">
        <v>1</v>
      </c>
      <c r="O13" s="616"/>
      <c r="P13" s="616">
        <v>9</v>
      </c>
      <c r="Q13" s="616"/>
      <c r="R13" s="616">
        <v>2</v>
      </c>
      <c r="S13" s="616"/>
      <c r="T13" s="617"/>
      <c r="U13" s="617"/>
      <c r="V13" s="615" t="s">
        <v>47</v>
      </c>
      <c r="W13" s="615"/>
      <c r="X13" s="614">
        <v>0</v>
      </c>
      <c r="Y13" s="614"/>
    </row>
    <row r="14" spans="1:26" ht="12.2" customHeight="1" x14ac:dyDescent="0.25">
      <c r="A14" s="615">
        <v>11</v>
      </c>
      <c r="B14" s="616">
        <v>0</v>
      </c>
      <c r="C14" s="606"/>
      <c r="D14" s="616">
        <v>0</v>
      </c>
      <c r="E14" s="606"/>
      <c r="F14" s="616">
        <v>2</v>
      </c>
      <c r="G14" s="606"/>
      <c r="H14" s="617"/>
      <c r="I14" s="606"/>
      <c r="J14" s="606"/>
      <c r="K14" s="3">
        <v>331</v>
      </c>
      <c r="L14" s="615">
        <v>9993</v>
      </c>
      <c r="M14" s="615"/>
      <c r="N14" s="616">
        <v>1</v>
      </c>
      <c r="O14" s="616"/>
      <c r="P14" s="616">
        <v>9</v>
      </c>
      <c r="Q14" s="616"/>
      <c r="R14" s="616">
        <v>3</v>
      </c>
      <c r="S14" s="616"/>
      <c r="T14" s="617"/>
      <c r="U14" s="617"/>
      <c r="V14" s="615" t="s">
        <v>48</v>
      </c>
      <c r="W14" s="615"/>
      <c r="X14" s="614">
        <v>0</v>
      </c>
      <c r="Y14" s="614"/>
    </row>
    <row r="15" spans="1:26" ht="12.2" customHeight="1" x14ac:dyDescent="0.25">
      <c r="A15" s="615">
        <v>11</v>
      </c>
      <c r="B15" s="616">
        <v>0</v>
      </c>
      <c r="C15" s="606"/>
      <c r="D15" s="616">
        <v>0</v>
      </c>
      <c r="E15" s="606"/>
      <c r="F15" s="616">
        <v>2</v>
      </c>
      <c r="G15" s="606"/>
      <c r="H15" s="617"/>
      <c r="I15" s="606"/>
      <c r="J15" s="606"/>
      <c r="K15" s="3">
        <v>331</v>
      </c>
      <c r="L15" s="615">
        <v>100</v>
      </c>
      <c r="M15" s="615"/>
      <c r="N15" s="616">
        <v>1</v>
      </c>
      <c r="O15" s="616"/>
      <c r="P15" s="616">
        <v>9</v>
      </c>
      <c r="Q15" s="616"/>
      <c r="R15" s="616">
        <v>3</v>
      </c>
      <c r="S15" s="616"/>
      <c r="T15" s="617"/>
      <c r="U15" s="617"/>
      <c r="V15" s="615" t="s">
        <v>49</v>
      </c>
      <c r="W15" s="615"/>
      <c r="X15" s="614">
        <v>0</v>
      </c>
      <c r="Y15" s="614"/>
    </row>
    <row r="16" spans="1:26" ht="13.7" customHeight="1" x14ac:dyDescent="0.25">
      <c r="A16" s="618" t="s">
        <v>18</v>
      </c>
      <c r="B16" s="618"/>
      <c r="C16" s="618"/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7"/>
      <c r="U16" s="617"/>
      <c r="V16" s="618" t="s">
        <v>50</v>
      </c>
      <c r="W16" s="618"/>
      <c r="X16" s="618" t="s">
        <v>51</v>
      </c>
      <c r="Y16" s="618"/>
    </row>
    <row r="17" spans="1:25" ht="12.2" customHeight="1" x14ac:dyDescent="0.25">
      <c r="A17" s="615">
        <v>11</v>
      </c>
      <c r="B17" s="616">
        <v>0</v>
      </c>
      <c r="C17" s="616"/>
      <c r="D17" s="616">
        <v>0</v>
      </c>
      <c r="E17" s="616"/>
      <c r="F17" s="616">
        <v>2</v>
      </c>
      <c r="G17" s="616"/>
      <c r="H17" s="617"/>
      <c r="I17" s="617"/>
      <c r="J17" s="617"/>
      <c r="K17" s="3">
        <v>331</v>
      </c>
      <c r="L17" s="615">
        <v>100</v>
      </c>
      <c r="M17" s="615"/>
      <c r="N17" s="616">
        <v>2</v>
      </c>
      <c r="O17" s="616"/>
      <c r="P17" s="616">
        <v>1</v>
      </c>
      <c r="Q17" s="616"/>
      <c r="R17" s="616">
        <v>2</v>
      </c>
      <c r="S17" s="616"/>
      <c r="T17" s="617"/>
      <c r="U17" s="617"/>
      <c r="V17" s="615" t="s">
        <v>52</v>
      </c>
      <c r="W17" s="615"/>
      <c r="X17" s="615" t="s">
        <v>52</v>
      </c>
      <c r="Y17" s="615"/>
    </row>
    <row r="18" spans="1:25" ht="12.2" customHeight="1" x14ac:dyDescent="0.25">
      <c r="A18" s="615">
        <v>11</v>
      </c>
      <c r="B18" s="616">
        <v>0</v>
      </c>
      <c r="C18" s="606"/>
      <c r="D18" s="616">
        <v>0</v>
      </c>
      <c r="E18" s="606"/>
      <c r="F18" s="616">
        <v>2</v>
      </c>
      <c r="G18" s="606"/>
      <c r="H18" s="617"/>
      <c r="I18" s="606"/>
      <c r="J18" s="606"/>
      <c r="K18" s="3">
        <v>331</v>
      </c>
      <c r="L18" s="615">
        <v>9993</v>
      </c>
      <c r="M18" s="615"/>
      <c r="N18" s="616">
        <v>2</v>
      </c>
      <c r="O18" s="616"/>
      <c r="P18" s="616">
        <v>1</v>
      </c>
      <c r="Q18" s="616"/>
      <c r="R18" s="616">
        <v>2</v>
      </c>
      <c r="S18" s="616"/>
      <c r="T18" s="617"/>
      <c r="U18" s="617"/>
      <c r="V18" s="615" t="s">
        <v>53</v>
      </c>
      <c r="W18" s="615"/>
      <c r="X18" s="615" t="s">
        <v>53</v>
      </c>
      <c r="Y18" s="615"/>
    </row>
    <row r="19" spans="1:25" ht="12.2" customHeight="1" x14ac:dyDescent="0.25">
      <c r="A19" s="615">
        <v>11</v>
      </c>
      <c r="B19" s="616">
        <v>0</v>
      </c>
      <c r="C19" s="606"/>
      <c r="D19" s="616">
        <v>0</v>
      </c>
      <c r="E19" s="606"/>
      <c r="F19" s="616">
        <v>2</v>
      </c>
      <c r="G19" s="606"/>
      <c r="H19" s="617"/>
      <c r="I19" s="606"/>
      <c r="J19" s="606"/>
      <c r="K19" s="3">
        <v>331</v>
      </c>
      <c r="L19" s="615">
        <v>100</v>
      </c>
      <c r="M19" s="615"/>
      <c r="N19" s="616">
        <v>2</v>
      </c>
      <c r="O19" s="616"/>
      <c r="P19" s="616">
        <v>1</v>
      </c>
      <c r="Q19" s="616"/>
      <c r="R19" s="616">
        <v>3</v>
      </c>
      <c r="S19" s="616"/>
      <c r="T19" s="617"/>
      <c r="U19" s="617"/>
      <c r="V19" s="615" t="s">
        <v>54</v>
      </c>
      <c r="W19" s="615"/>
      <c r="X19" s="615" t="s">
        <v>54</v>
      </c>
      <c r="Y19" s="615"/>
    </row>
    <row r="20" spans="1:25" ht="12.2" customHeight="1" x14ac:dyDescent="0.25">
      <c r="A20" s="615">
        <v>11</v>
      </c>
      <c r="B20" s="616">
        <v>0</v>
      </c>
      <c r="C20" s="606"/>
      <c r="D20" s="616">
        <v>0</v>
      </c>
      <c r="E20" s="606"/>
      <c r="F20" s="616">
        <v>2</v>
      </c>
      <c r="G20" s="606"/>
      <c r="H20" s="617"/>
      <c r="I20" s="606"/>
      <c r="J20" s="606"/>
      <c r="K20" s="3">
        <v>331</v>
      </c>
      <c r="L20" s="615">
        <v>9993</v>
      </c>
      <c r="M20" s="615"/>
      <c r="N20" s="616">
        <v>2</v>
      </c>
      <c r="O20" s="616"/>
      <c r="P20" s="616">
        <v>1</v>
      </c>
      <c r="Q20" s="616"/>
      <c r="R20" s="616">
        <v>3</v>
      </c>
      <c r="S20" s="616"/>
      <c r="T20" s="617"/>
      <c r="U20" s="617"/>
      <c r="V20" s="615" t="s">
        <v>55</v>
      </c>
      <c r="W20" s="615"/>
      <c r="X20" s="615" t="s">
        <v>55</v>
      </c>
      <c r="Y20" s="615"/>
    </row>
    <row r="21" spans="1:25" ht="12.2" customHeight="1" x14ac:dyDescent="0.25">
      <c r="A21" s="615">
        <v>11</v>
      </c>
      <c r="B21" s="616">
        <v>0</v>
      </c>
      <c r="C21" s="606"/>
      <c r="D21" s="616">
        <v>0</v>
      </c>
      <c r="E21" s="606"/>
      <c r="F21" s="616">
        <v>2</v>
      </c>
      <c r="G21" s="606"/>
      <c r="H21" s="617"/>
      <c r="I21" s="606"/>
      <c r="J21" s="606"/>
      <c r="K21" s="3">
        <v>331</v>
      </c>
      <c r="L21" s="615">
        <v>9993</v>
      </c>
      <c r="M21" s="615"/>
      <c r="N21" s="616">
        <v>2</v>
      </c>
      <c r="O21" s="616"/>
      <c r="P21" s="616">
        <v>1</v>
      </c>
      <c r="Q21" s="616"/>
      <c r="R21" s="616">
        <v>4</v>
      </c>
      <c r="S21" s="616"/>
      <c r="T21" s="617"/>
      <c r="U21" s="617"/>
      <c r="V21" s="615" t="s">
        <v>56</v>
      </c>
      <c r="W21" s="615"/>
      <c r="X21" s="615" t="s">
        <v>56</v>
      </c>
      <c r="Y21" s="615"/>
    </row>
    <row r="22" spans="1:25" ht="12.2" customHeight="1" x14ac:dyDescent="0.25">
      <c r="A22" s="615">
        <v>11</v>
      </c>
      <c r="B22" s="616">
        <v>0</v>
      </c>
      <c r="C22" s="606"/>
      <c r="D22" s="616">
        <v>0</v>
      </c>
      <c r="E22" s="606"/>
      <c r="F22" s="616">
        <v>2</v>
      </c>
      <c r="G22" s="606"/>
      <c r="H22" s="617"/>
      <c r="I22" s="606"/>
      <c r="J22" s="606"/>
      <c r="K22" s="3">
        <v>331</v>
      </c>
      <c r="L22" s="615">
        <v>100</v>
      </c>
      <c r="M22" s="615"/>
      <c r="N22" s="616">
        <v>2</v>
      </c>
      <c r="O22" s="616"/>
      <c r="P22" s="616">
        <v>2</v>
      </c>
      <c r="Q22" s="616"/>
      <c r="R22" s="616">
        <v>1</v>
      </c>
      <c r="S22" s="616"/>
      <c r="T22" s="617"/>
      <c r="U22" s="617"/>
      <c r="V22" s="615" t="s">
        <v>57</v>
      </c>
      <c r="W22" s="615"/>
      <c r="X22" s="615" t="s">
        <v>58</v>
      </c>
      <c r="Y22" s="615"/>
    </row>
    <row r="23" spans="1:25" ht="12.2" customHeight="1" x14ac:dyDescent="0.25">
      <c r="A23" s="615">
        <v>11</v>
      </c>
      <c r="B23" s="616">
        <v>0</v>
      </c>
      <c r="C23" s="606"/>
      <c r="D23" s="616">
        <v>0</v>
      </c>
      <c r="E23" s="606"/>
      <c r="F23" s="616">
        <v>2</v>
      </c>
      <c r="G23" s="606"/>
      <c r="H23" s="617"/>
      <c r="I23" s="606"/>
      <c r="J23" s="606"/>
      <c r="K23" s="3">
        <v>331</v>
      </c>
      <c r="L23" s="615">
        <v>9993</v>
      </c>
      <c r="M23" s="615"/>
      <c r="N23" s="616">
        <v>2</v>
      </c>
      <c r="O23" s="616"/>
      <c r="P23" s="616">
        <v>2</v>
      </c>
      <c r="Q23" s="616"/>
      <c r="R23" s="616">
        <v>1</v>
      </c>
      <c r="S23" s="616"/>
      <c r="T23" s="617"/>
      <c r="U23" s="617"/>
      <c r="V23" s="615" t="s">
        <v>59</v>
      </c>
      <c r="W23" s="615"/>
      <c r="X23" s="615" t="s">
        <v>60</v>
      </c>
      <c r="Y23" s="615"/>
    </row>
    <row r="24" spans="1:25" ht="12.2" customHeight="1" x14ac:dyDescent="0.25">
      <c r="A24" s="615">
        <v>11</v>
      </c>
      <c r="B24" s="616">
        <v>0</v>
      </c>
      <c r="C24" s="606"/>
      <c r="D24" s="616">
        <v>0</v>
      </c>
      <c r="E24" s="606"/>
      <c r="F24" s="616">
        <v>2</v>
      </c>
      <c r="G24" s="606"/>
      <c r="H24" s="617"/>
      <c r="I24" s="606"/>
      <c r="J24" s="606"/>
      <c r="K24" s="3">
        <v>331</v>
      </c>
      <c r="L24" s="615">
        <v>9993</v>
      </c>
      <c r="M24" s="615"/>
      <c r="N24" s="616">
        <v>2</v>
      </c>
      <c r="O24" s="616"/>
      <c r="P24" s="616">
        <v>3</v>
      </c>
      <c r="Q24" s="616"/>
      <c r="R24" s="616">
        <v>2</v>
      </c>
      <c r="S24" s="616"/>
      <c r="T24" s="617"/>
      <c r="U24" s="617"/>
      <c r="V24" s="615" t="s">
        <v>61</v>
      </c>
      <c r="W24" s="615"/>
      <c r="X24" s="615" t="s">
        <v>62</v>
      </c>
      <c r="Y24" s="615"/>
    </row>
    <row r="25" spans="1:25" ht="12.2" customHeight="1" x14ac:dyDescent="0.25">
      <c r="A25" s="615">
        <v>11</v>
      </c>
      <c r="B25" s="616">
        <v>0</v>
      </c>
      <c r="C25" s="606"/>
      <c r="D25" s="616">
        <v>0</v>
      </c>
      <c r="E25" s="606"/>
      <c r="F25" s="616">
        <v>2</v>
      </c>
      <c r="G25" s="606"/>
      <c r="H25" s="617"/>
      <c r="I25" s="606"/>
      <c r="J25" s="606"/>
      <c r="K25" s="3">
        <v>331</v>
      </c>
      <c r="L25" s="615">
        <v>9993</v>
      </c>
      <c r="M25" s="615"/>
      <c r="N25" s="616">
        <v>2</v>
      </c>
      <c r="O25" s="616"/>
      <c r="P25" s="616">
        <v>5</v>
      </c>
      <c r="Q25" s="616"/>
      <c r="R25" s="616">
        <v>1</v>
      </c>
      <c r="S25" s="616"/>
      <c r="T25" s="617"/>
      <c r="U25" s="617"/>
      <c r="V25" s="615" t="s">
        <v>63</v>
      </c>
      <c r="W25" s="615"/>
      <c r="X25" s="615" t="s">
        <v>64</v>
      </c>
      <c r="Y25" s="615"/>
    </row>
    <row r="26" spans="1:25" ht="12.2" customHeight="1" x14ac:dyDescent="0.25">
      <c r="A26" s="615">
        <v>11</v>
      </c>
      <c r="B26" s="616">
        <v>0</v>
      </c>
      <c r="C26" s="606"/>
      <c r="D26" s="616">
        <v>0</v>
      </c>
      <c r="E26" s="606"/>
      <c r="F26" s="616">
        <v>2</v>
      </c>
      <c r="G26" s="606"/>
      <c r="H26" s="617"/>
      <c r="I26" s="606"/>
      <c r="J26" s="606"/>
      <c r="K26" s="3">
        <v>331</v>
      </c>
      <c r="L26" s="615">
        <v>9993</v>
      </c>
      <c r="M26" s="615"/>
      <c r="N26" s="616">
        <v>2</v>
      </c>
      <c r="O26" s="616"/>
      <c r="P26" s="616">
        <v>5</v>
      </c>
      <c r="Q26" s="616"/>
      <c r="R26" s="616">
        <v>3</v>
      </c>
      <c r="S26" s="616"/>
      <c r="T26" s="617"/>
      <c r="U26" s="617"/>
      <c r="V26" s="615" t="s">
        <v>65</v>
      </c>
      <c r="W26" s="615"/>
      <c r="X26" s="615" t="s">
        <v>66</v>
      </c>
      <c r="Y26" s="615"/>
    </row>
    <row r="27" spans="1:25" ht="12.2" customHeight="1" x14ac:dyDescent="0.25">
      <c r="A27" s="615">
        <v>11</v>
      </c>
      <c r="B27" s="616">
        <v>0</v>
      </c>
      <c r="C27" s="606"/>
      <c r="D27" s="616">
        <v>0</v>
      </c>
      <c r="E27" s="606"/>
      <c r="F27" s="616">
        <v>2</v>
      </c>
      <c r="G27" s="606"/>
      <c r="H27" s="617"/>
      <c r="I27" s="606"/>
      <c r="J27" s="606"/>
      <c r="K27" s="3">
        <v>331</v>
      </c>
      <c r="L27" s="615">
        <v>9993</v>
      </c>
      <c r="M27" s="615"/>
      <c r="N27" s="616">
        <v>2</v>
      </c>
      <c r="O27" s="616"/>
      <c r="P27" s="616">
        <v>5</v>
      </c>
      <c r="Q27" s="616"/>
      <c r="R27" s="616">
        <v>4</v>
      </c>
      <c r="S27" s="616"/>
      <c r="T27" s="617"/>
      <c r="U27" s="617"/>
      <c r="V27" s="614">
        <v>170</v>
      </c>
      <c r="W27" s="614"/>
      <c r="X27" s="614">
        <v>170</v>
      </c>
      <c r="Y27" s="614"/>
    </row>
    <row r="28" spans="1:25" ht="12.2" customHeight="1" x14ac:dyDescent="0.25">
      <c r="A28" s="615">
        <v>11</v>
      </c>
      <c r="B28" s="616">
        <v>0</v>
      </c>
      <c r="C28" s="606"/>
      <c r="D28" s="616">
        <v>0</v>
      </c>
      <c r="E28" s="606"/>
      <c r="F28" s="616">
        <v>2</v>
      </c>
      <c r="G28" s="606"/>
      <c r="H28" s="617"/>
      <c r="I28" s="606"/>
      <c r="J28" s="606"/>
      <c r="K28" s="3">
        <v>331</v>
      </c>
      <c r="L28" s="615">
        <v>9993</v>
      </c>
      <c r="M28" s="615"/>
      <c r="N28" s="616">
        <v>2</v>
      </c>
      <c r="O28" s="616"/>
      <c r="P28" s="616">
        <v>8</v>
      </c>
      <c r="Q28" s="616"/>
      <c r="R28" s="616">
        <v>2</v>
      </c>
      <c r="S28" s="616"/>
      <c r="T28" s="617"/>
      <c r="U28" s="617"/>
      <c r="V28" s="615" t="s">
        <v>67</v>
      </c>
      <c r="W28" s="615"/>
      <c r="X28" s="615" t="s">
        <v>68</v>
      </c>
      <c r="Y28" s="615"/>
    </row>
    <row r="29" spans="1:25" ht="12.2" customHeight="1" x14ac:dyDescent="0.25">
      <c r="A29" s="615">
        <v>11</v>
      </c>
      <c r="B29" s="616">
        <v>0</v>
      </c>
      <c r="C29" s="606"/>
      <c r="D29" s="616">
        <v>0</v>
      </c>
      <c r="E29" s="606"/>
      <c r="F29" s="616">
        <v>2</v>
      </c>
      <c r="G29" s="606"/>
      <c r="H29" s="617"/>
      <c r="I29" s="606"/>
      <c r="J29" s="606"/>
      <c r="K29" s="3">
        <v>331</v>
      </c>
      <c r="L29" s="615">
        <v>9993</v>
      </c>
      <c r="M29" s="615"/>
      <c r="N29" s="616">
        <v>2</v>
      </c>
      <c r="O29" s="616"/>
      <c r="P29" s="616">
        <v>9</v>
      </c>
      <c r="Q29" s="616"/>
      <c r="R29" s="616">
        <v>2</v>
      </c>
      <c r="S29" s="616"/>
      <c r="T29" s="617"/>
      <c r="U29" s="617"/>
      <c r="V29" s="615" t="s">
        <v>69</v>
      </c>
      <c r="W29" s="615"/>
      <c r="X29" s="615" t="s">
        <v>69</v>
      </c>
      <c r="Y29" s="615"/>
    </row>
    <row r="30" spans="1:25" ht="12.2" customHeight="1" x14ac:dyDescent="0.25">
      <c r="A30" s="615">
        <v>11</v>
      </c>
      <c r="B30" s="616">
        <v>0</v>
      </c>
      <c r="C30" s="606"/>
      <c r="D30" s="616">
        <v>0</v>
      </c>
      <c r="E30" s="606"/>
      <c r="F30" s="616">
        <v>2</v>
      </c>
      <c r="G30" s="606"/>
      <c r="H30" s="617"/>
      <c r="I30" s="606"/>
      <c r="J30" s="606"/>
      <c r="K30" s="3">
        <v>331</v>
      </c>
      <c r="L30" s="615">
        <v>100</v>
      </c>
      <c r="M30" s="615"/>
      <c r="N30" s="616">
        <v>2</v>
      </c>
      <c r="O30" s="616"/>
      <c r="P30" s="616">
        <v>9</v>
      </c>
      <c r="Q30" s="616"/>
      <c r="R30" s="616">
        <v>2</v>
      </c>
      <c r="S30" s="616"/>
      <c r="T30" s="617"/>
      <c r="U30" s="617"/>
      <c r="V30" s="615" t="s">
        <v>70</v>
      </c>
      <c r="W30" s="615"/>
      <c r="X30" s="615" t="s">
        <v>70</v>
      </c>
      <c r="Y30" s="615"/>
    </row>
    <row r="31" spans="1:25" ht="12.2" customHeight="1" x14ac:dyDescent="0.25">
      <c r="A31" s="615">
        <v>11</v>
      </c>
      <c r="B31" s="616">
        <v>0</v>
      </c>
      <c r="C31" s="606"/>
      <c r="D31" s="616">
        <v>0</v>
      </c>
      <c r="E31" s="606"/>
      <c r="F31" s="616">
        <v>2</v>
      </c>
      <c r="G31" s="606"/>
      <c r="H31" s="617"/>
      <c r="I31" s="606"/>
      <c r="J31" s="606"/>
      <c r="K31" s="3">
        <v>331</v>
      </c>
      <c r="L31" s="615">
        <v>9993</v>
      </c>
      <c r="M31" s="615"/>
      <c r="N31" s="616">
        <v>2</v>
      </c>
      <c r="O31" s="616"/>
      <c r="P31" s="616">
        <v>9</v>
      </c>
      <c r="Q31" s="616"/>
      <c r="R31" s="616">
        <v>6</v>
      </c>
      <c r="S31" s="616"/>
      <c r="T31" s="617"/>
      <c r="U31" s="617"/>
      <c r="V31" s="615" t="s">
        <v>71</v>
      </c>
      <c r="W31" s="615"/>
      <c r="X31" s="615" t="s">
        <v>72</v>
      </c>
      <c r="Y31" s="615"/>
    </row>
    <row r="32" spans="1:25" ht="12.2" customHeight="1" x14ac:dyDescent="0.25">
      <c r="A32" s="615">
        <v>11</v>
      </c>
      <c r="B32" s="616">
        <v>0</v>
      </c>
      <c r="C32" s="606"/>
      <c r="D32" s="616">
        <v>0</v>
      </c>
      <c r="E32" s="606"/>
      <c r="F32" s="616">
        <v>2</v>
      </c>
      <c r="G32" s="606"/>
      <c r="H32" s="617"/>
      <c r="I32" s="606"/>
      <c r="J32" s="606"/>
      <c r="K32" s="3">
        <v>331</v>
      </c>
      <c r="L32" s="615">
        <v>9993</v>
      </c>
      <c r="M32" s="615"/>
      <c r="N32" s="616">
        <v>2</v>
      </c>
      <c r="O32" s="616"/>
      <c r="P32" s="616">
        <v>9</v>
      </c>
      <c r="Q32" s="616"/>
      <c r="R32" s="616">
        <v>7</v>
      </c>
      <c r="S32" s="616"/>
      <c r="T32" s="617"/>
      <c r="U32" s="617"/>
      <c r="V32" s="615" t="s">
        <v>73</v>
      </c>
      <c r="W32" s="615"/>
      <c r="X32" s="615" t="s">
        <v>73</v>
      </c>
      <c r="Y32" s="615"/>
    </row>
    <row r="33" spans="1:25" ht="12.2" customHeight="1" x14ac:dyDescent="0.25">
      <c r="A33" s="615">
        <v>11</v>
      </c>
      <c r="B33" s="616">
        <v>0</v>
      </c>
      <c r="C33" s="606"/>
      <c r="D33" s="616">
        <v>0</v>
      </c>
      <c r="E33" s="606"/>
      <c r="F33" s="616">
        <v>2</v>
      </c>
      <c r="G33" s="606"/>
      <c r="H33" s="617"/>
      <c r="I33" s="606"/>
      <c r="J33" s="606"/>
      <c r="K33" s="3">
        <v>331</v>
      </c>
      <c r="L33" s="615">
        <v>100</v>
      </c>
      <c r="M33" s="615"/>
      <c r="N33" s="616">
        <v>2</v>
      </c>
      <c r="O33" s="616"/>
      <c r="P33" s="616">
        <v>9</v>
      </c>
      <c r="Q33" s="616"/>
      <c r="R33" s="616">
        <v>7</v>
      </c>
      <c r="S33" s="616"/>
      <c r="T33" s="617"/>
      <c r="U33" s="617"/>
      <c r="V33" s="615" t="s">
        <v>74</v>
      </c>
      <c r="W33" s="615"/>
      <c r="X33" s="615" t="s">
        <v>74</v>
      </c>
      <c r="Y33" s="615"/>
    </row>
    <row r="34" spans="1:25" ht="13.7" customHeight="1" x14ac:dyDescent="0.25">
      <c r="A34" s="618" t="s">
        <v>19</v>
      </c>
      <c r="B34" s="618"/>
      <c r="C34" s="618"/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7"/>
      <c r="U34" s="617"/>
      <c r="V34" s="618" t="s">
        <v>75</v>
      </c>
      <c r="W34" s="618"/>
      <c r="X34" s="618" t="s">
        <v>76</v>
      </c>
      <c r="Y34" s="618"/>
    </row>
    <row r="35" spans="1:25" ht="12.2" customHeight="1" x14ac:dyDescent="0.25">
      <c r="A35" s="615">
        <v>11</v>
      </c>
      <c r="B35" s="616">
        <v>0</v>
      </c>
      <c r="C35" s="616"/>
      <c r="D35" s="616">
        <v>0</v>
      </c>
      <c r="E35" s="616"/>
      <c r="F35" s="616">
        <v>2</v>
      </c>
      <c r="G35" s="616"/>
      <c r="H35" s="617"/>
      <c r="I35" s="617"/>
      <c r="J35" s="617"/>
      <c r="K35" s="3">
        <v>331</v>
      </c>
      <c r="L35" s="615">
        <v>9993</v>
      </c>
      <c r="M35" s="615"/>
      <c r="N35" s="616">
        <v>3</v>
      </c>
      <c r="O35" s="616"/>
      <c r="P35" s="616">
        <v>1</v>
      </c>
      <c r="Q35" s="616"/>
      <c r="R35" s="616">
        <v>1</v>
      </c>
      <c r="S35" s="616"/>
      <c r="T35" s="617"/>
      <c r="U35" s="617"/>
      <c r="V35" s="615" t="s">
        <v>77</v>
      </c>
      <c r="W35" s="615"/>
      <c r="X35" s="615" t="s">
        <v>78</v>
      </c>
      <c r="Y35" s="615"/>
    </row>
    <row r="36" spans="1:25" ht="12.2" customHeight="1" x14ac:dyDescent="0.25">
      <c r="A36" s="615">
        <v>11</v>
      </c>
      <c r="B36" s="616">
        <v>0</v>
      </c>
      <c r="C36" s="606"/>
      <c r="D36" s="616">
        <v>0</v>
      </c>
      <c r="E36" s="606"/>
      <c r="F36" s="616">
        <v>2</v>
      </c>
      <c r="G36" s="606"/>
      <c r="H36" s="617"/>
      <c r="I36" s="606"/>
      <c r="J36" s="606"/>
      <c r="K36" s="3">
        <v>331</v>
      </c>
      <c r="L36" s="615">
        <v>100</v>
      </c>
      <c r="M36" s="615"/>
      <c r="N36" s="616">
        <v>3</v>
      </c>
      <c r="O36" s="616"/>
      <c r="P36" s="616">
        <v>1</v>
      </c>
      <c r="Q36" s="616"/>
      <c r="R36" s="616">
        <v>1</v>
      </c>
      <c r="S36" s="616"/>
      <c r="T36" s="617"/>
      <c r="U36" s="617"/>
      <c r="V36" s="615" t="s">
        <v>79</v>
      </c>
      <c r="W36" s="615"/>
      <c r="X36" s="615" t="s">
        <v>79</v>
      </c>
      <c r="Y36" s="615"/>
    </row>
    <row r="37" spans="1:25" ht="12.2" customHeight="1" x14ac:dyDescent="0.25">
      <c r="A37" s="615">
        <v>11</v>
      </c>
      <c r="B37" s="616">
        <v>0</v>
      </c>
      <c r="C37" s="606"/>
      <c r="D37" s="616">
        <v>0</v>
      </c>
      <c r="E37" s="606"/>
      <c r="F37" s="616">
        <v>2</v>
      </c>
      <c r="G37" s="606"/>
      <c r="H37" s="617"/>
      <c r="I37" s="606"/>
      <c r="J37" s="606"/>
      <c r="K37" s="3">
        <v>331</v>
      </c>
      <c r="L37" s="615">
        <v>9993</v>
      </c>
      <c r="M37" s="615"/>
      <c r="N37" s="616">
        <v>3</v>
      </c>
      <c r="O37" s="616"/>
      <c r="P37" s="616">
        <v>1</v>
      </c>
      <c r="Q37" s="616"/>
      <c r="R37" s="616">
        <v>3</v>
      </c>
      <c r="S37" s="616"/>
      <c r="T37" s="617"/>
      <c r="U37" s="617"/>
      <c r="V37" s="614">
        <v>45</v>
      </c>
      <c r="W37" s="614"/>
      <c r="X37" s="614">
        <v>45</v>
      </c>
      <c r="Y37" s="614"/>
    </row>
    <row r="38" spans="1:25" ht="12.2" customHeight="1" x14ac:dyDescent="0.25">
      <c r="A38" s="615">
        <v>11</v>
      </c>
      <c r="B38" s="616">
        <v>0</v>
      </c>
      <c r="C38" s="606"/>
      <c r="D38" s="616">
        <v>0</v>
      </c>
      <c r="E38" s="606"/>
      <c r="F38" s="616">
        <v>2</v>
      </c>
      <c r="G38" s="606"/>
      <c r="H38" s="617"/>
      <c r="I38" s="606"/>
      <c r="J38" s="606"/>
      <c r="K38" s="3">
        <v>331</v>
      </c>
      <c r="L38" s="615">
        <v>9993</v>
      </c>
      <c r="M38" s="615"/>
      <c r="N38" s="616">
        <v>3</v>
      </c>
      <c r="O38" s="616"/>
      <c r="P38" s="616">
        <v>2</v>
      </c>
      <c r="Q38" s="616"/>
      <c r="R38" s="616">
        <v>2</v>
      </c>
      <c r="S38" s="616"/>
      <c r="T38" s="617"/>
      <c r="U38" s="617"/>
      <c r="V38" s="614">
        <v>70</v>
      </c>
      <c r="W38" s="614"/>
      <c r="X38" s="614">
        <v>70</v>
      </c>
      <c r="Y38" s="614"/>
    </row>
    <row r="39" spans="1:25" ht="12.2" customHeight="1" x14ac:dyDescent="0.25">
      <c r="A39" s="615">
        <v>11</v>
      </c>
      <c r="B39" s="616">
        <v>0</v>
      </c>
      <c r="C39" s="606"/>
      <c r="D39" s="616">
        <v>0</v>
      </c>
      <c r="E39" s="606"/>
      <c r="F39" s="616">
        <v>2</v>
      </c>
      <c r="G39" s="606"/>
      <c r="H39" s="617"/>
      <c r="I39" s="606"/>
      <c r="J39" s="606"/>
      <c r="K39" s="3">
        <v>331</v>
      </c>
      <c r="L39" s="615">
        <v>9993</v>
      </c>
      <c r="M39" s="615"/>
      <c r="N39" s="616">
        <v>3</v>
      </c>
      <c r="O39" s="616"/>
      <c r="P39" s="616">
        <v>3</v>
      </c>
      <c r="Q39" s="616"/>
      <c r="R39" s="616">
        <v>1</v>
      </c>
      <c r="S39" s="616"/>
      <c r="T39" s="617"/>
      <c r="U39" s="617"/>
      <c r="V39" s="615" t="s">
        <v>80</v>
      </c>
      <c r="W39" s="615"/>
      <c r="X39" s="614">
        <v>655</v>
      </c>
      <c r="Y39" s="614"/>
    </row>
    <row r="40" spans="1:25" ht="12.2" customHeight="1" x14ac:dyDescent="0.25">
      <c r="A40" s="615">
        <v>11</v>
      </c>
      <c r="B40" s="616">
        <v>0</v>
      </c>
      <c r="C40" s="606"/>
      <c r="D40" s="616">
        <v>0</v>
      </c>
      <c r="E40" s="606"/>
      <c r="F40" s="616">
        <v>2</v>
      </c>
      <c r="G40" s="606"/>
      <c r="H40" s="617"/>
      <c r="I40" s="606"/>
      <c r="J40" s="606"/>
      <c r="K40" s="3">
        <v>331</v>
      </c>
      <c r="L40" s="615">
        <v>9993</v>
      </c>
      <c r="M40" s="615"/>
      <c r="N40" s="616">
        <v>3</v>
      </c>
      <c r="O40" s="616"/>
      <c r="P40" s="616">
        <v>3</v>
      </c>
      <c r="Q40" s="616"/>
      <c r="R40" s="616">
        <v>2</v>
      </c>
      <c r="S40" s="616"/>
      <c r="T40" s="617"/>
      <c r="U40" s="617"/>
      <c r="V40" s="615" t="s">
        <v>81</v>
      </c>
      <c r="W40" s="615"/>
      <c r="X40" s="615" t="s">
        <v>81</v>
      </c>
      <c r="Y40" s="615"/>
    </row>
    <row r="41" spans="1:25" ht="12.2" customHeight="1" x14ac:dyDescent="0.25">
      <c r="A41" s="615">
        <v>11</v>
      </c>
      <c r="B41" s="616">
        <v>0</v>
      </c>
      <c r="C41" s="606"/>
      <c r="D41" s="616">
        <v>0</v>
      </c>
      <c r="E41" s="606"/>
      <c r="F41" s="616">
        <v>2</v>
      </c>
      <c r="G41" s="606"/>
      <c r="H41" s="617"/>
      <c r="I41" s="606"/>
      <c r="J41" s="606"/>
      <c r="K41" s="3">
        <v>331</v>
      </c>
      <c r="L41" s="615">
        <v>9993</v>
      </c>
      <c r="M41" s="615"/>
      <c r="N41" s="616">
        <v>3</v>
      </c>
      <c r="O41" s="616"/>
      <c r="P41" s="616">
        <v>3</v>
      </c>
      <c r="Q41" s="616"/>
      <c r="R41" s="616">
        <v>3</v>
      </c>
      <c r="S41" s="616"/>
      <c r="T41" s="617"/>
      <c r="U41" s="617"/>
      <c r="V41" s="614">
        <v>871</v>
      </c>
      <c r="W41" s="614"/>
      <c r="X41" s="614">
        <v>871</v>
      </c>
      <c r="Y41" s="614"/>
    </row>
    <row r="42" spans="1:25" ht="12.2" customHeight="1" x14ac:dyDescent="0.25">
      <c r="A42" s="615">
        <v>11</v>
      </c>
      <c r="B42" s="616">
        <v>0</v>
      </c>
      <c r="C42" s="606"/>
      <c r="D42" s="616">
        <v>0</v>
      </c>
      <c r="E42" s="606"/>
      <c r="F42" s="616">
        <v>2</v>
      </c>
      <c r="G42" s="606"/>
      <c r="H42" s="617"/>
      <c r="I42" s="606"/>
      <c r="J42" s="606"/>
      <c r="K42" s="3">
        <v>331</v>
      </c>
      <c r="L42" s="615">
        <v>9993</v>
      </c>
      <c r="M42" s="615"/>
      <c r="N42" s="616">
        <v>3</v>
      </c>
      <c r="O42" s="616"/>
      <c r="P42" s="616">
        <v>4</v>
      </c>
      <c r="Q42" s="616"/>
      <c r="R42" s="616">
        <v>1</v>
      </c>
      <c r="S42" s="616"/>
      <c r="T42" s="617"/>
      <c r="U42" s="617"/>
      <c r="V42" s="615" t="s">
        <v>82</v>
      </c>
      <c r="W42" s="615"/>
      <c r="X42" s="615" t="s">
        <v>83</v>
      </c>
      <c r="Y42" s="615"/>
    </row>
    <row r="43" spans="1:25" ht="2.1" customHeight="1" x14ac:dyDescent="0.25">
      <c r="A43" s="611"/>
      <c r="B43" s="611"/>
      <c r="C43" s="611"/>
      <c r="D43" s="611"/>
      <c r="E43" s="611"/>
      <c r="F43" s="611"/>
      <c r="G43" s="611"/>
      <c r="H43" s="611"/>
      <c r="I43" s="611"/>
      <c r="J43" s="611"/>
      <c r="K43" s="611"/>
      <c r="L43" s="611"/>
      <c r="M43" s="611"/>
      <c r="N43" s="611"/>
      <c r="O43" s="611"/>
      <c r="P43" s="611"/>
      <c r="Q43" s="611"/>
      <c r="R43" s="611"/>
      <c r="S43" s="611"/>
      <c r="T43" s="611"/>
      <c r="U43" s="611"/>
      <c r="V43" s="612"/>
      <c r="W43" s="612"/>
      <c r="X43" s="613"/>
      <c r="Y43" s="613"/>
    </row>
  </sheetData>
  <mergeCells count="300">
    <mergeCell ref="A1:T1"/>
    <mergeCell ref="U1:Z1"/>
    <mergeCell ref="A2:N2"/>
    <mergeCell ref="O2:T2"/>
    <mergeCell ref="U2:V2"/>
    <mergeCell ref="W2:Z2"/>
    <mergeCell ref="W3:X3"/>
    <mergeCell ref="Y3:Z3"/>
    <mergeCell ref="A4:S4"/>
    <mergeCell ref="T4:U4"/>
    <mergeCell ref="V4:W4"/>
    <mergeCell ref="X4:Y4"/>
    <mergeCell ref="M3:N3"/>
    <mergeCell ref="O3:P3"/>
    <mergeCell ref="Q3:R3"/>
    <mergeCell ref="S3:T3"/>
    <mergeCell ref="U3:V3"/>
    <mergeCell ref="A3:B3"/>
    <mergeCell ref="C3:D3"/>
    <mergeCell ref="E3:F3"/>
    <mergeCell ref="G3:H3"/>
    <mergeCell ref="J3:L3"/>
    <mergeCell ref="V5:W5"/>
    <mergeCell ref="X5:Y5"/>
    <mergeCell ref="L6:M6"/>
    <mergeCell ref="N6:O6"/>
    <mergeCell ref="P6:Q6"/>
    <mergeCell ref="R6:S6"/>
    <mergeCell ref="T6:U6"/>
    <mergeCell ref="V6:W6"/>
    <mergeCell ref="X6:Y6"/>
    <mergeCell ref="L5:M5"/>
    <mergeCell ref="N5:O5"/>
    <mergeCell ref="P5:Q5"/>
    <mergeCell ref="R5:S5"/>
    <mergeCell ref="T5:U5"/>
    <mergeCell ref="V7:W7"/>
    <mergeCell ref="X7:Y7"/>
    <mergeCell ref="L8:M8"/>
    <mergeCell ref="N8:O8"/>
    <mergeCell ref="P8:Q8"/>
    <mergeCell ref="R8:S8"/>
    <mergeCell ref="T8:U8"/>
    <mergeCell ref="V8:W8"/>
    <mergeCell ref="X8:Y8"/>
    <mergeCell ref="L7:M7"/>
    <mergeCell ref="N7:O7"/>
    <mergeCell ref="P7:Q7"/>
    <mergeCell ref="R7:S7"/>
    <mergeCell ref="T7:U7"/>
    <mergeCell ref="V9:W9"/>
    <mergeCell ref="X9:Y9"/>
    <mergeCell ref="L10:M10"/>
    <mergeCell ref="N10:O10"/>
    <mergeCell ref="P10:Q10"/>
    <mergeCell ref="R10:S10"/>
    <mergeCell ref="T10:U10"/>
    <mergeCell ref="V10:W10"/>
    <mergeCell ref="X10:Y10"/>
    <mergeCell ref="L9:M9"/>
    <mergeCell ref="N9:O9"/>
    <mergeCell ref="P9:Q9"/>
    <mergeCell ref="R9:S9"/>
    <mergeCell ref="T9:U9"/>
    <mergeCell ref="X14:Y14"/>
    <mergeCell ref="L13:M13"/>
    <mergeCell ref="N13:O13"/>
    <mergeCell ref="P13:Q13"/>
    <mergeCell ref="R13:S13"/>
    <mergeCell ref="T13:U13"/>
    <mergeCell ref="V11:W11"/>
    <mergeCell ref="X11:Y11"/>
    <mergeCell ref="L12:M12"/>
    <mergeCell ref="N12:O12"/>
    <mergeCell ref="P12:Q12"/>
    <mergeCell ref="R12:S12"/>
    <mergeCell ref="T12:U12"/>
    <mergeCell ref="V12:W12"/>
    <mergeCell ref="X12:Y12"/>
    <mergeCell ref="L11:M11"/>
    <mergeCell ref="N11:O11"/>
    <mergeCell ref="P11:Q11"/>
    <mergeCell ref="R11:S11"/>
    <mergeCell ref="T11:U11"/>
    <mergeCell ref="V15:W15"/>
    <mergeCell ref="X15:Y15"/>
    <mergeCell ref="A16:S16"/>
    <mergeCell ref="T16:U16"/>
    <mergeCell ref="V16:W16"/>
    <mergeCell ref="X16:Y16"/>
    <mergeCell ref="L15:M15"/>
    <mergeCell ref="N15:O15"/>
    <mergeCell ref="P15:Q15"/>
    <mergeCell ref="R15:S15"/>
    <mergeCell ref="T15:U15"/>
    <mergeCell ref="A5:A15"/>
    <mergeCell ref="B5:C15"/>
    <mergeCell ref="D5:E15"/>
    <mergeCell ref="F5:G15"/>
    <mergeCell ref="H5:J15"/>
    <mergeCell ref="V13:W13"/>
    <mergeCell ref="X13:Y13"/>
    <mergeCell ref="L14:M14"/>
    <mergeCell ref="N14:O14"/>
    <mergeCell ref="P14:Q14"/>
    <mergeCell ref="R14:S14"/>
    <mergeCell ref="T14:U14"/>
    <mergeCell ref="V14:W14"/>
    <mergeCell ref="V17:W17"/>
    <mergeCell ref="X17:Y17"/>
    <mergeCell ref="L18:M18"/>
    <mergeCell ref="N18:O18"/>
    <mergeCell ref="P18:Q18"/>
    <mergeCell ref="R18:S18"/>
    <mergeCell ref="T18:U18"/>
    <mergeCell ref="V18:W18"/>
    <mergeCell ref="X18:Y18"/>
    <mergeCell ref="L17:M17"/>
    <mergeCell ref="N17:O17"/>
    <mergeCell ref="P17:Q17"/>
    <mergeCell ref="R17:S17"/>
    <mergeCell ref="T17:U17"/>
    <mergeCell ref="V19:W19"/>
    <mergeCell ref="X19:Y19"/>
    <mergeCell ref="L20:M20"/>
    <mergeCell ref="N20:O20"/>
    <mergeCell ref="P20:Q20"/>
    <mergeCell ref="R20:S20"/>
    <mergeCell ref="T20:U20"/>
    <mergeCell ref="V20:W20"/>
    <mergeCell ref="X20:Y20"/>
    <mergeCell ref="L19:M19"/>
    <mergeCell ref="N19:O19"/>
    <mergeCell ref="P19:Q19"/>
    <mergeCell ref="R19:S19"/>
    <mergeCell ref="T19:U19"/>
    <mergeCell ref="V21:W21"/>
    <mergeCell ref="X21:Y21"/>
    <mergeCell ref="L22:M22"/>
    <mergeCell ref="N22:O22"/>
    <mergeCell ref="P22:Q22"/>
    <mergeCell ref="R22:S22"/>
    <mergeCell ref="T22:U22"/>
    <mergeCell ref="V22:W22"/>
    <mergeCell ref="X22:Y22"/>
    <mergeCell ref="L21:M21"/>
    <mergeCell ref="N21:O21"/>
    <mergeCell ref="P21:Q21"/>
    <mergeCell ref="R21:S21"/>
    <mergeCell ref="T21:U21"/>
    <mergeCell ref="V23:W23"/>
    <mergeCell ref="X23:Y23"/>
    <mergeCell ref="L24:M24"/>
    <mergeCell ref="N24:O24"/>
    <mergeCell ref="P24:Q24"/>
    <mergeCell ref="R24:S24"/>
    <mergeCell ref="T24:U24"/>
    <mergeCell ref="V24:W24"/>
    <mergeCell ref="X24:Y24"/>
    <mergeCell ref="L23:M23"/>
    <mergeCell ref="N23:O23"/>
    <mergeCell ref="P23:Q23"/>
    <mergeCell ref="R23:S23"/>
    <mergeCell ref="T23:U23"/>
    <mergeCell ref="V25:W25"/>
    <mergeCell ref="X25:Y25"/>
    <mergeCell ref="L26:M26"/>
    <mergeCell ref="N26:O26"/>
    <mergeCell ref="P26:Q26"/>
    <mergeCell ref="R26:S26"/>
    <mergeCell ref="T26:U26"/>
    <mergeCell ref="V26:W26"/>
    <mergeCell ref="X26:Y26"/>
    <mergeCell ref="L25:M25"/>
    <mergeCell ref="N25:O25"/>
    <mergeCell ref="P25:Q25"/>
    <mergeCell ref="R25:S25"/>
    <mergeCell ref="T25:U25"/>
    <mergeCell ref="V27:W27"/>
    <mergeCell ref="X27:Y27"/>
    <mergeCell ref="L28:M28"/>
    <mergeCell ref="N28:O28"/>
    <mergeCell ref="P28:Q28"/>
    <mergeCell ref="R28:S28"/>
    <mergeCell ref="T28:U28"/>
    <mergeCell ref="V28:W28"/>
    <mergeCell ref="X28:Y28"/>
    <mergeCell ref="L27:M27"/>
    <mergeCell ref="N27:O27"/>
    <mergeCell ref="P27:Q27"/>
    <mergeCell ref="R27:S27"/>
    <mergeCell ref="T27:U27"/>
    <mergeCell ref="X32:Y32"/>
    <mergeCell ref="L31:M31"/>
    <mergeCell ref="N31:O31"/>
    <mergeCell ref="P31:Q31"/>
    <mergeCell ref="R31:S31"/>
    <mergeCell ref="T31:U31"/>
    <mergeCell ref="V29:W29"/>
    <mergeCell ref="X29:Y29"/>
    <mergeCell ref="L30:M30"/>
    <mergeCell ref="N30:O30"/>
    <mergeCell ref="P30:Q30"/>
    <mergeCell ref="R30:S30"/>
    <mergeCell ref="T30:U30"/>
    <mergeCell ref="V30:W30"/>
    <mergeCell ref="X30:Y30"/>
    <mergeCell ref="L29:M29"/>
    <mergeCell ref="N29:O29"/>
    <mergeCell ref="P29:Q29"/>
    <mergeCell ref="R29:S29"/>
    <mergeCell ref="T29:U29"/>
    <mergeCell ref="V33:W33"/>
    <mergeCell ref="X33:Y33"/>
    <mergeCell ref="A34:S34"/>
    <mergeCell ref="T34:U34"/>
    <mergeCell ref="V34:W34"/>
    <mergeCell ref="X34:Y34"/>
    <mergeCell ref="L33:M33"/>
    <mergeCell ref="N33:O33"/>
    <mergeCell ref="P33:Q33"/>
    <mergeCell ref="R33:S33"/>
    <mergeCell ref="T33:U33"/>
    <mergeCell ref="A17:A33"/>
    <mergeCell ref="B17:C33"/>
    <mergeCell ref="D17:E33"/>
    <mergeCell ref="F17:G33"/>
    <mergeCell ref="H17:J33"/>
    <mergeCell ref="V31:W31"/>
    <mergeCell ref="X31:Y31"/>
    <mergeCell ref="L32:M32"/>
    <mergeCell ref="N32:O32"/>
    <mergeCell ref="P32:Q32"/>
    <mergeCell ref="R32:S32"/>
    <mergeCell ref="T32:U32"/>
    <mergeCell ref="V32:W32"/>
    <mergeCell ref="V35:W35"/>
    <mergeCell ref="X35:Y35"/>
    <mergeCell ref="L36:M36"/>
    <mergeCell ref="N36:O36"/>
    <mergeCell ref="P36:Q36"/>
    <mergeCell ref="R36:S36"/>
    <mergeCell ref="T36:U36"/>
    <mergeCell ref="V36:W36"/>
    <mergeCell ref="X36:Y36"/>
    <mergeCell ref="L35:M35"/>
    <mergeCell ref="N35:O35"/>
    <mergeCell ref="P35:Q35"/>
    <mergeCell ref="R35:S35"/>
    <mergeCell ref="T35:U35"/>
    <mergeCell ref="V37:W37"/>
    <mergeCell ref="X37:Y37"/>
    <mergeCell ref="L38:M38"/>
    <mergeCell ref="N38:O38"/>
    <mergeCell ref="P38:Q38"/>
    <mergeCell ref="R38:S38"/>
    <mergeCell ref="T38:U38"/>
    <mergeCell ref="V38:W38"/>
    <mergeCell ref="X38:Y38"/>
    <mergeCell ref="L37:M37"/>
    <mergeCell ref="N37:O37"/>
    <mergeCell ref="P37:Q37"/>
    <mergeCell ref="R37:S37"/>
    <mergeCell ref="T37:U37"/>
    <mergeCell ref="L40:M40"/>
    <mergeCell ref="N40:O40"/>
    <mergeCell ref="P40:Q40"/>
    <mergeCell ref="R40:S40"/>
    <mergeCell ref="T40:U40"/>
    <mergeCell ref="V40:W40"/>
    <mergeCell ref="X40:Y40"/>
    <mergeCell ref="L39:M39"/>
    <mergeCell ref="N39:O39"/>
    <mergeCell ref="P39:Q39"/>
    <mergeCell ref="R39:S39"/>
    <mergeCell ref="T39:U39"/>
    <mergeCell ref="A43:U43"/>
    <mergeCell ref="V43:W43"/>
    <mergeCell ref="X43:Y43"/>
    <mergeCell ref="V41:W41"/>
    <mergeCell ref="X41:Y41"/>
    <mergeCell ref="L42:M42"/>
    <mergeCell ref="N42:O42"/>
    <mergeCell ref="P42:Q42"/>
    <mergeCell ref="R42:S42"/>
    <mergeCell ref="T42:U42"/>
    <mergeCell ref="V42:W42"/>
    <mergeCell ref="X42:Y42"/>
    <mergeCell ref="L41:M41"/>
    <mergeCell ref="N41:O41"/>
    <mergeCell ref="P41:Q41"/>
    <mergeCell ref="R41:S41"/>
    <mergeCell ref="T41:U41"/>
    <mergeCell ref="A35:A42"/>
    <mergeCell ref="B35:C42"/>
    <mergeCell ref="D35:E42"/>
    <mergeCell ref="F35:G42"/>
    <mergeCell ref="H35:J42"/>
    <mergeCell ref="V39:W39"/>
    <mergeCell ref="X39:Y3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selection sqref="A1:T1"/>
    </sheetView>
  </sheetViews>
  <sheetFormatPr baseColWidth="10" defaultColWidth="9.140625" defaultRowHeight="15" x14ac:dyDescent="0.25"/>
  <cols>
    <col min="1" max="1" width="4.5703125" customWidth="1"/>
    <col min="2" max="2" width="0.5703125" customWidth="1"/>
    <col min="3" max="3" width="5.5703125" customWidth="1"/>
    <col min="4" max="4" width="0.42578125" customWidth="1"/>
    <col min="5" max="5" width="5" customWidth="1"/>
    <col min="6" max="6" width="0.42578125" customWidth="1"/>
    <col min="7" max="7" width="5.28515625" customWidth="1"/>
    <col min="8" max="8" width="0.42578125" customWidth="1"/>
    <col min="9" max="9" width="7" customWidth="1"/>
    <col min="10" max="10" width="0.140625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5.85546875" customWidth="1"/>
    <col min="20" max="20" width="0.5703125" customWidth="1"/>
    <col min="21" max="21" width="26.28515625" customWidth="1"/>
    <col min="22" max="22" width="0.5703125" customWidth="1"/>
    <col min="23" max="23" width="12.7109375" customWidth="1"/>
    <col min="24" max="24" width="0.42578125" customWidth="1"/>
    <col min="25" max="25" width="13.5703125" customWidth="1"/>
    <col min="26" max="26" width="0.140625" customWidth="1"/>
  </cols>
  <sheetData>
    <row r="1" spans="1:26" ht="18.399999999999999" customHeight="1" x14ac:dyDescent="0.25">
      <c r="A1" s="632" t="s">
        <v>0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  <c r="O1" s="632"/>
      <c r="P1" s="632"/>
      <c r="Q1" s="632"/>
      <c r="R1" s="632"/>
      <c r="S1" s="632"/>
      <c r="T1" s="632"/>
      <c r="U1" s="632" t="s">
        <v>1</v>
      </c>
      <c r="V1" s="632"/>
      <c r="W1" s="632"/>
      <c r="X1" s="632"/>
      <c r="Y1" s="632"/>
      <c r="Z1" s="632"/>
    </row>
    <row r="2" spans="1:26" ht="14.65" customHeight="1" x14ac:dyDescent="0.25">
      <c r="A2" s="626" t="s">
        <v>2</v>
      </c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2" t="s">
        <v>3</v>
      </c>
      <c r="P2" s="622"/>
      <c r="Q2" s="622"/>
      <c r="R2" s="622"/>
      <c r="S2" s="622"/>
      <c r="T2" s="622"/>
      <c r="U2" s="627"/>
      <c r="V2" s="627"/>
      <c r="W2" s="622" t="s">
        <v>4</v>
      </c>
      <c r="X2" s="622"/>
      <c r="Y2" s="622"/>
      <c r="Z2" s="622"/>
    </row>
    <row r="3" spans="1:26" ht="20.65" customHeight="1" x14ac:dyDescent="0.25">
      <c r="A3" s="631" t="s">
        <v>5</v>
      </c>
      <c r="B3" s="631"/>
      <c r="C3" s="630" t="s">
        <v>6</v>
      </c>
      <c r="D3" s="630"/>
      <c r="E3" s="631" t="s">
        <v>7</v>
      </c>
      <c r="F3" s="631"/>
      <c r="G3" s="630" t="s">
        <v>8</v>
      </c>
      <c r="H3" s="630"/>
      <c r="I3" s="6" t="s">
        <v>9</v>
      </c>
      <c r="J3" s="631" t="s">
        <v>10</v>
      </c>
      <c r="K3" s="631"/>
      <c r="L3" s="631"/>
      <c r="M3" s="631" t="s">
        <v>11</v>
      </c>
      <c r="N3" s="631"/>
      <c r="O3" s="631" t="s">
        <v>12</v>
      </c>
      <c r="P3" s="631"/>
      <c r="Q3" s="631" t="s">
        <v>13</v>
      </c>
      <c r="R3" s="631"/>
      <c r="S3" s="630" t="s">
        <v>14</v>
      </c>
      <c r="T3" s="630"/>
      <c r="U3" s="627"/>
      <c r="V3" s="627"/>
      <c r="W3" s="630" t="s">
        <v>15</v>
      </c>
      <c r="X3" s="630"/>
      <c r="Y3" s="630" t="s">
        <v>16</v>
      </c>
      <c r="Z3" s="630"/>
    </row>
    <row r="4" spans="1:26" ht="13.7" customHeight="1" x14ac:dyDescent="0.25">
      <c r="A4" s="628" t="s">
        <v>19</v>
      </c>
      <c r="B4" s="628"/>
      <c r="C4" s="628"/>
      <c r="D4" s="628"/>
      <c r="E4" s="628"/>
      <c r="F4" s="628"/>
      <c r="G4" s="628"/>
      <c r="H4" s="628"/>
      <c r="I4" s="628"/>
      <c r="J4" s="628"/>
      <c r="K4" s="628"/>
      <c r="L4" s="628"/>
      <c r="M4" s="628"/>
      <c r="N4" s="628"/>
      <c r="O4" s="628"/>
      <c r="P4" s="628"/>
      <c r="Q4" s="628"/>
      <c r="R4" s="628"/>
      <c r="S4" s="628"/>
      <c r="T4" s="627"/>
      <c r="U4" s="627"/>
      <c r="V4" s="628" t="s">
        <v>75</v>
      </c>
      <c r="W4" s="628"/>
      <c r="X4" s="628" t="s">
        <v>76</v>
      </c>
      <c r="Y4" s="628"/>
    </row>
    <row r="5" spans="1:26" ht="12.2" customHeight="1" x14ac:dyDescent="0.25">
      <c r="A5" s="627"/>
      <c r="B5" s="627"/>
      <c r="C5" s="627"/>
      <c r="D5" s="627"/>
      <c r="E5" s="627"/>
      <c r="F5" s="627"/>
      <c r="G5" s="627"/>
      <c r="H5" s="627"/>
      <c r="I5" s="627"/>
      <c r="J5" s="627"/>
      <c r="K5" s="5">
        <v>331</v>
      </c>
      <c r="L5" s="622">
        <v>9993</v>
      </c>
      <c r="M5" s="622"/>
      <c r="N5" s="626">
        <v>3</v>
      </c>
      <c r="O5" s="626"/>
      <c r="P5" s="626">
        <v>5</v>
      </c>
      <c r="Q5" s="626"/>
      <c r="R5" s="626">
        <v>5</v>
      </c>
      <c r="S5" s="626"/>
      <c r="T5" s="627"/>
      <c r="U5" s="627"/>
      <c r="V5" s="622" t="s">
        <v>84</v>
      </c>
      <c r="W5" s="622"/>
      <c r="X5" s="622" t="s">
        <v>85</v>
      </c>
      <c r="Y5" s="622"/>
    </row>
    <row r="6" spans="1:26" ht="12.2" customHeight="1" x14ac:dyDescent="0.25">
      <c r="A6" s="627"/>
      <c r="B6" s="627"/>
      <c r="C6" s="606"/>
      <c r="D6" s="627"/>
      <c r="E6" s="606"/>
      <c r="F6" s="627"/>
      <c r="G6" s="606"/>
      <c r="H6" s="627"/>
      <c r="I6" s="606"/>
      <c r="J6" s="606"/>
      <c r="K6" s="5">
        <v>331</v>
      </c>
      <c r="L6" s="622">
        <v>9993</v>
      </c>
      <c r="M6" s="622"/>
      <c r="N6" s="626">
        <v>3</v>
      </c>
      <c r="O6" s="626"/>
      <c r="P6" s="626">
        <v>9</v>
      </c>
      <c r="Q6" s="626"/>
      <c r="R6" s="626">
        <v>1</v>
      </c>
      <c r="S6" s="626"/>
      <c r="T6" s="627"/>
      <c r="U6" s="627"/>
      <c r="V6" s="629">
        <v>320</v>
      </c>
      <c r="W6" s="629"/>
      <c r="X6" s="629">
        <v>320</v>
      </c>
      <c r="Y6" s="629"/>
    </row>
    <row r="7" spans="1:26" ht="12.2" customHeight="1" x14ac:dyDescent="0.25">
      <c r="A7" s="627"/>
      <c r="B7" s="627"/>
      <c r="C7" s="606"/>
      <c r="D7" s="627"/>
      <c r="E7" s="606"/>
      <c r="F7" s="627"/>
      <c r="G7" s="606"/>
      <c r="H7" s="627"/>
      <c r="I7" s="606"/>
      <c r="J7" s="606"/>
      <c r="K7" s="5">
        <v>331</v>
      </c>
      <c r="L7" s="622">
        <v>9993</v>
      </c>
      <c r="M7" s="622"/>
      <c r="N7" s="626">
        <v>3</v>
      </c>
      <c r="O7" s="626"/>
      <c r="P7" s="626">
        <v>9</v>
      </c>
      <c r="Q7" s="626"/>
      <c r="R7" s="626">
        <v>2</v>
      </c>
      <c r="S7" s="626"/>
      <c r="T7" s="627"/>
      <c r="U7" s="627"/>
      <c r="V7" s="622" t="s">
        <v>86</v>
      </c>
      <c r="W7" s="622"/>
      <c r="X7" s="622" t="s">
        <v>86</v>
      </c>
      <c r="Y7" s="622"/>
    </row>
    <row r="8" spans="1:26" ht="12.2" customHeight="1" x14ac:dyDescent="0.25">
      <c r="A8" s="627"/>
      <c r="B8" s="627"/>
      <c r="C8" s="606"/>
      <c r="D8" s="627"/>
      <c r="E8" s="606"/>
      <c r="F8" s="627"/>
      <c r="G8" s="606"/>
      <c r="H8" s="627"/>
      <c r="I8" s="606"/>
      <c r="J8" s="606"/>
      <c r="K8" s="5">
        <v>331</v>
      </c>
      <c r="L8" s="622">
        <v>9993</v>
      </c>
      <c r="M8" s="622"/>
      <c r="N8" s="626">
        <v>3</v>
      </c>
      <c r="O8" s="626"/>
      <c r="P8" s="626">
        <v>9</v>
      </c>
      <c r="Q8" s="626"/>
      <c r="R8" s="626">
        <v>6</v>
      </c>
      <c r="S8" s="626"/>
      <c r="T8" s="627"/>
      <c r="U8" s="627"/>
      <c r="V8" s="622" t="s">
        <v>87</v>
      </c>
      <c r="W8" s="622"/>
      <c r="X8" s="622" t="s">
        <v>87</v>
      </c>
      <c r="Y8" s="622"/>
    </row>
    <row r="9" spans="1:26" ht="12.2" customHeight="1" x14ac:dyDescent="0.25">
      <c r="A9" s="627"/>
      <c r="B9" s="627"/>
      <c r="C9" s="606"/>
      <c r="D9" s="627"/>
      <c r="E9" s="606"/>
      <c r="F9" s="627"/>
      <c r="G9" s="606"/>
      <c r="H9" s="627"/>
      <c r="I9" s="606"/>
      <c r="J9" s="606"/>
      <c r="K9" s="5">
        <v>331</v>
      </c>
      <c r="L9" s="622">
        <v>9993</v>
      </c>
      <c r="M9" s="622"/>
      <c r="N9" s="626">
        <v>3</v>
      </c>
      <c r="O9" s="626"/>
      <c r="P9" s="626">
        <v>9</v>
      </c>
      <c r="Q9" s="626"/>
      <c r="R9" s="626">
        <v>7</v>
      </c>
      <c r="S9" s="626"/>
      <c r="T9" s="627"/>
      <c r="U9" s="627"/>
      <c r="V9" s="622" t="s">
        <v>88</v>
      </c>
      <c r="W9" s="622"/>
      <c r="X9" s="622" t="s">
        <v>88</v>
      </c>
      <c r="Y9" s="622"/>
    </row>
    <row r="10" spans="1:26" ht="13.7" customHeight="1" x14ac:dyDescent="0.25">
      <c r="A10" s="628" t="s">
        <v>20</v>
      </c>
      <c r="B10" s="628"/>
      <c r="C10" s="628"/>
      <c r="D10" s="628"/>
      <c r="E10" s="628"/>
      <c r="F10" s="628"/>
      <c r="G10" s="628"/>
      <c r="H10" s="628"/>
      <c r="I10" s="628"/>
      <c r="J10" s="628"/>
      <c r="K10" s="628"/>
      <c r="L10" s="628"/>
      <c r="M10" s="628"/>
      <c r="N10" s="628"/>
      <c r="O10" s="628"/>
      <c r="P10" s="628"/>
      <c r="Q10" s="628"/>
      <c r="R10" s="628"/>
      <c r="S10" s="628"/>
      <c r="T10" s="627"/>
      <c r="U10" s="627"/>
      <c r="V10" s="628" t="s">
        <v>89</v>
      </c>
      <c r="W10" s="628"/>
      <c r="X10" s="628" t="s">
        <v>90</v>
      </c>
      <c r="Y10" s="628"/>
    </row>
    <row r="11" spans="1:26" ht="12.75" customHeight="1" x14ac:dyDescent="0.25">
      <c r="A11" s="5">
        <v>11</v>
      </c>
      <c r="B11" s="626">
        <v>0</v>
      </c>
      <c r="C11" s="626"/>
      <c r="D11" s="626">
        <v>0</v>
      </c>
      <c r="E11" s="626"/>
      <c r="F11" s="626">
        <v>2</v>
      </c>
      <c r="G11" s="626"/>
      <c r="H11" s="627"/>
      <c r="I11" s="627"/>
      <c r="J11" s="627"/>
      <c r="K11" s="5">
        <v>331</v>
      </c>
      <c r="L11" s="622">
        <v>9993</v>
      </c>
      <c r="M11" s="622"/>
      <c r="N11" s="626">
        <v>6</v>
      </c>
      <c r="O11" s="626"/>
      <c r="P11" s="626">
        <v>1</v>
      </c>
      <c r="Q11" s="626"/>
      <c r="R11" s="626">
        <v>3</v>
      </c>
      <c r="S11" s="626"/>
      <c r="T11" s="627"/>
      <c r="U11" s="627"/>
      <c r="V11" s="622" t="s">
        <v>89</v>
      </c>
      <c r="W11" s="622"/>
      <c r="X11" s="622" t="s">
        <v>90</v>
      </c>
      <c r="Y11" s="622"/>
    </row>
    <row r="12" spans="1:26" ht="2.65" customHeight="1" x14ac:dyDescent="0.25">
      <c r="A12" s="623"/>
      <c r="B12" s="623"/>
      <c r="C12" s="623"/>
      <c r="D12" s="623"/>
      <c r="E12" s="623"/>
      <c r="F12" s="623"/>
      <c r="G12" s="623"/>
      <c r="H12" s="623"/>
      <c r="I12" s="623"/>
      <c r="J12" s="623"/>
      <c r="K12" s="623"/>
      <c r="L12" s="623"/>
      <c r="M12" s="623"/>
      <c r="N12" s="623"/>
      <c r="O12" s="623"/>
      <c r="P12" s="623"/>
      <c r="Q12" s="623"/>
      <c r="R12" s="623"/>
      <c r="S12" s="623"/>
      <c r="T12" s="623"/>
      <c r="U12" s="623"/>
      <c r="V12" s="624"/>
      <c r="W12" s="624"/>
      <c r="X12" s="625"/>
      <c r="Y12" s="625"/>
    </row>
  </sheetData>
  <mergeCells count="80">
    <mergeCell ref="A1:T1"/>
    <mergeCell ref="U1:Z1"/>
    <mergeCell ref="A2:N2"/>
    <mergeCell ref="O2:T2"/>
    <mergeCell ref="U2:V2"/>
    <mergeCell ref="W2:Z2"/>
    <mergeCell ref="W3:X3"/>
    <mergeCell ref="Y3:Z3"/>
    <mergeCell ref="A4:S4"/>
    <mergeCell ref="T4:U4"/>
    <mergeCell ref="V4:W4"/>
    <mergeCell ref="X4:Y4"/>
    <mergeCell ref="M3:N3"/>
    <mergeCell ref="O3:P3"/>
    <mergeCell ref="Q3:R3"/>
    <mergeCell ref="S3:T3"/>
    <mergeCell ref="U3:V3"/>
    <mergeCell ref="A3:B3"/>
    <mergeCell ref="C3:D3"/>
    <mergeCell ref="E3:F3"/>
    <mergeCell ref="G3:H3"/>
    <mergeCell ref="J3:L3"/>
    <mergeCell ref="V5:W5"/>
    <mergeCell ref="X5:Y5"/>
    <mergeCell ref="L6:M6"/>
    <mergeCell ref="N6:O6"/>
    <mergeCell ref="P6:Q6"/>
    <mergeCell ref="R6:S6"/>
    <mergeCell ref="T6:U6"/>
    <mergeCell ref="V6:W6"/>
    <mergeCell ref="X6:Y6"/>
    <mergeCell ref="L5:M5"/>
    <mergeCell ref="N5:O5"/>
    <mergeCell ref="P5:Q5"/>
    <mergeCell ref="R5:S5"/>
    <mergeCell ref="T5:U5"/>
    <mergeCell ref="V7:W7"/>
    <mergeCell ref="X7:Y7"/>
    <mergeCell ref="L8:M8"/>
    <mergeCell ref="N8:O8"/>
    <mergeCell ref="P8:Q8"/>
    <mergeCell ref="R8:S8"/>
    <mergeCell ref="T8:U8"/>
    <mergeCell ref="V8:W8"/>
    <mergeCell ref="X8:Y8"/>
    <mergeCell ref="L7:M7"/>
    <mergeCell ref="N7:O7"/>
    <mergeCell ref="P7:Q7"/>
    <mergeCell ref="R7:S7"/>
    <mergeCell ref="T7:U7"/>
    <mergeCell ref="V9:W9"/>
    <mergeCell ref="X9:Y9"/>
    <mergeCell ref="A10:S10"/>
    <mergeCell ref="T10:U10"/>
    <mergeCell ref="V10:W10"/>
    <mergeCell ref="X10:Y10"/>
    <mergeCell ref="L9:M9"/>
    <mergeCell ref="N9:O9"/>
    <mergeCell ref="P9:Q9"/>
    <mergeCell ref="R9:S9"/>
    <mergeCell ref="T9:U9"/>
    <mergeCell ref="A5:A9"/>
    <mergeCell ref="B5:C9"/>
    <mergeCell ref="D5:E9"/>
    <mergeCell ref="F5:G9"/>
    <mergeCell ref="H5:J9"/>
    <mergeCell ref="X11:Y11"/>
    <mergeCell ref="A12:U12"/>
    <mergeCell ref="V12:W12"/>
    <mergeCell ref="X12:Y12"/>
    <mergeCell ref="N11:O11"/>
    <mergeCell ref="P11:Q11"/>
    <mergeCell ref="R11:S11"/>
    <mergeCell ref="T11:U11"/>
    <mergeCell ref="V11:W11"/>
    <mergeCell ref="B11:C11"/>
    <mergeCell ref="D11:E11"/>
    <mergeCell ref="F11:G11"/>
    <mergeCell ref="H11:J11"/>
    <mergeCell ref="L11:M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workbookViewId="0">
      <selection activeCell="U1" sqref="U1:Z1"/>
    </sheetView>
  </sheetViews>
  <sheetFormatPr baseColWidth="10" defaultColWidth="9.140625" defaultRowHeight="15" x14ac:dyDescent="0.25"/>
  <cols>
    <col min="1" max="1" width="4.5703125" customWidth="1"/>
    <col min="2" max="2" width="0.5703125" customWidth="1"/>
    <col min="3" max="3" width="5.5703125" customWidth="1"/>
    <col min="4" max="4" width="0.42578125" customWidth="1"/>
    <col min="5" max="5" width="5" customWidth="1"/>
    <col min="6" max="6" width="0.42578125" customWidth="1"/>
    <col min="7" max="7" width="5.28515625" customWidth="1"/>
    <col min="8" max="8" width="0.42578125" customWidth="1"/>
    <col min="9" max="9" width="7" customWidth="1"/>
    <col min="10" max="10" width="0.140625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5.85546875" customWidth="1"/>
    <col min="20" max="20" width="0.5703125" customWidth="1"/>
    <col min="21" max="21" width="26.28515625" customWidth="1"/>
    <col min="22" max="22" width="0.5703125" customWidth="1"/>
    <col min="23" max="23" width="12.7109375" customWidth="1"/>
    <col min="24" max="24" width="0.42578125" customWidth="1"/>
    <col min="25" max="25" width="13.5703125" customWidth="1"/>
    <col min="26" max="26" width="0.140625" customWidth="1"/>
  </cols>
  <sheetData>
    <row r="1" spans="1:26" ht="18.399999999999999" customHeight="1" x14ac:dyDescent="0.25">
      <c r="A1" s="641" t="s">
        <v>0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  <c r="S1" s="641"/>
      <c r="T1" s="641"/>
      <c r="U1" s="641" t="s">
        <v>1</v>
      </c>
      <c r="V1" s="641"/>
      <c r="W1" s="641"/>
      <c r="X1" s="641"/>
      <c r="Y1" s="641"/>
      <c r="Z1" s="641"/>
    </row>
    <row r="2" spans="1:26" ht="14.65" customHeight="1" x14ac:dyDescent="0.25">
      <c r="A2" s="638" t="s">
        <v>2</v>
      </c>
      <c r="B2" s="638"/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9" t="s">
        <v>3</v>
      </c>
      <c r="P2" s="639"/>
      <c r="Q2" s="639"/>
      <c r="R2" s="639"/>
      <c r="S2" s="639"/>
      <c r="T2" s="639"/>
      <c r="U2" s="637"/>
      <c r="V2" s="637"/>
      <c r="W2" s="639" t="s">
        <v>4</v>
      </c>
      <c r="X2" s="639"/>
      <c r="Y2" s="639"/>
      <c r="Z2" s="639"/>
    </row>
    <row r="3" spans="1:26" ht="20.65" customHeight="1" x14ac:dyDescent="0.25">
      <c r="A3" s="643" t="s">
        <v>5</v>
      </c>
      <c r="B3" s="643"/>
      <c r="C3" s="642" t="s">
        <v>6</v>
      </c>
      <c r="D3" s="642"/>
      <c r="E3" s="643" t="s">
        <v>7</v>
      </c>
      <c r="F3" s="643"/>
      <c r="G3" s="642" t="s">
        <v>8</v>
      </c>
      <c r="H3" s="642"/>
      <c r="I3" s="8" t="s">
        <v>9</v>
      </c>
      <c r="J3" s="643" t="s">
        <v>10</v>
      </c>
      <c r="K3" s="643"/>
      <c r="L3" s="643"/>
      <c r="M3" s="643" t="s">
        <v>11</v>
      </c>
      <c r="N3" s="643"/>
      <c r="O3" s="643" t="s">
        <v>12</v>
      </c>
      <c r="P3" s="643"/>
      <c r="Q3" s="643" t="s">
        <v>13</v>
      </c>
      <c r="R3" s="643"/>
      <c r="S3" s="642" t="s">
        <v>14</v>
      </c>
      <c r="T3" s="642"/>
      <c r="U3" s="637"/>
      <c r="V3" s="637"/>
      <c r="W3" s="642" t="s">
        <v>15</v>
      </c>
      <c r="X3" s="642"/>
      <c r="Y3" s="642" t="s">
        <v>16</v>
      </c>
      <c r="Z3" s="642"/>
    </row>
    <row r="4" spans="1:26" ht="13.7" customHeight="1" x14ac:dyDescent="0.25">
      <c r="A4" s="636" t="s">
        <v>17</v>
      </c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  <c r="M4" s="636"/>
      <c r="N4" s="636"/>
      <c r="O4" s="636"/>
      <c r="P4" s="636"/>
      <c r="Q4" s="636"/>
      <c r="R4" s="636"/>
      <c r="S4" s="636"/>
      <c r="T4" s="637"/>
      <c r="U4" s="637"/>
      <c r="V4" s="636" t="s">
        <v>91</v>
      </c>
      <c r="W4" s="636"/>
      <c r="X4" s="636" t="s">
        <v>92</v>
      </c>
      <c r="Y4" s="636"/>
    </row>
    <row r="5" spans="1:26" ht="12.2" customHeight="1" x14ac:dyDescent="0.25">
      <c r="A5" s="639">
        <v>11</v>
      </c>
      <c r="B5" s="638">
        <v>0</v>
      </c>
      <c r="C5" s="638"/>
      <c r="D5" s="638">
        <v>0</v>
      </c>
      <c r="E5" s="638"/>
      <c r="F5" s="638">
        <v>3</v>
      </c>
      <c r="G5" s="638"/>
      <c r="H5" s="637"/>
      <c r="I5" s="637"/>
      <c r="J5" s="637"/>
      <c r="K5" s="7">
        <v>331</v>
      </c>
      <c r="L5" s="639">
        <v>100</v>
      </c>
      <c r="M5" s="639"/>
      <c r="N5" s="638">
        <v>1</v>
      </c>
      <c r="O5" s="638"/>
      <c r="P5" s="638">
        <v>1</v>
      </c>
      <c r="Q5" s="638"/>
      <c r="R5" s="638">
        <v>1</v>
      </c>
      <c r="S5" s="638"/>
      <c r="T5" s="637"/>
      <c r="U5" s="637"/>
      <c r="V5" s="639" t="s">
        <v>93</v>
      </c>
      <c r="W5" s="639"/>
      <c r="X5" s="639" t="s">
        <v>94</v>
      </c>
      <c r="Y5" s="639"/>
    </row>
    <row r="6" spans="1:26" ht="12.2" customHeight="1" x14ac:dyDescent="0.25">
      <c r="A6" s="639">
        <v>11</v>
      </c>
      <c r="B6" s="638">
        <v>0</v>
      </c>
      <c r="C6" s="606"/>
      <c r="D6" s="638">
        <v>0</v>
      </c>
      <c r="E6" s="606"/>
      <c r="F6" s="638">
        <v>3</v>
      </c>
      <c r="G6" s="606"/>
      <c r="H6" s="637"/>
      <c r="I6" s="606"/>
      <c r="J6" s="606"/>
      <c r="K6" s="7">
        <v>331</v>
      </c>
      <c r="L6" s="639">
        <v>100</v>
      </c>
      <c r="M6" s="639"/>
      <c r="N6" s="638">
        <v>1</v>
      </c>
      <c r="O6" s="638"/>
      <c r="P6" s="638">
        <v>3</v>
      </c>
      <c r="Q6" s="638"/>
      <c r="R6" s="638">
        <v>1</v>
      </c>
      <c r="S6" s="638"/>
      <c r="T6" s="637"/>
      <c r="U6" s="637"/>
      <c r="V6" s="639" t="s">
        <v>95</v>
      </c>
      <c r="W6" s="639"/>
      <c r="X6" s="639" t="s">
        <v>96</v>
      </c>
      <c r="Y6" s="639"/>
    </row>
    <row r="7" spans="1:26" ht="12.2" customHeight="1" x14ac:dyDescent="0.25">
      <c r="A7" s="639">
        <v>11</v>
      </c>
      <c r="B7" s="638">
        <v>0</v>
      </c>
      <c r="C7" s="606"/>
      <c r="D7" s="638">
        <v>0</v>
      </c>
      <c r="E7" s="606"/>
      <c r="F7" s="638">
        <v>3</v>
      </c>
      <c r="G7" s="606"/>
      <c r="H7" s="637"/>
      <c r="I7" s="606"/>
      <c r="J7" s="606"/>
      <c r="K7" s="7">
        <v>331</v>
      </c>
      <c r="L7" s="639">
        <v>100</v>
      </c>
      <c r="M7" s="639"/>
      <c r="N7" s="638">
        <v>1</v>
      </c>
      <c r="O7" s="638"/>
      <c r="P7" s="638">
        <v>3</v>
      </c>
      <c r="Q7" s="638"/>
      <c r="R7" s="638">
        <v>4</v>
      </c>
      <c r="S7" s="638"/>
      <c r="T7" s="637"/>
      <c r="U7" s="637"/>
      <c r="V7" s="639" t="s">
        <v>97</v>
      </c>
      <c r="W7" s="639"/>
      <c r="X7" s="639" t="s">
        <v>97</v>
      </c>
      <c r="Y7" s="639"/>
    </row>
    <row r="8" spans="1:26" ht="12.2" customHeight="1" x14ac:dyDescent="0.25">
      <c r="A8" s="639">
        <v>11</v>
      </c>
      <c r="B8" s="638">
        <v>0</v>
      </c>
      <c r="C8" s="606"/>
      <c r="D8" s="638">
        <v>0</v>
      </c>
      <c r="E8" s="606"/>
      <c r="F8" s="638">
        <v>3</v>
      </c>
      <c r="G8" s="606"/>
      <c r="H8" s="637"/>
      <c r="I8" s="606"/>
      <c r="J8" s="606"/>
      <c r="K8" s="7">
        <v>331</v>
      </c>
      <c r="L8" s="639">
        <v>100</v>
      </c>
      <c r="M8" s="639"/>
      <c r="N8" s="638">
        <v>1</v>
      </c>
      <c r="O8" s="638"/>
      <c r="P8" s="638">
        <v>3</v>
      </c>
      <c r="Q8" s="638"/>
      <c r="R8" s="638">
        <v>8</v>
      </c>
      <c r="S8" s="638"/>
      <c r="T8" s="637"/>
      <c r="U8" s="637"/>
      <c r="V8" s="639" t="s">
        <v>98</v>
      </c>
      <c r="W8" s="639"/>
      <c r="X8" s="639" t="s">
        <v>98</v>
      </c>
      <c r="Y8" s="639"/>
    </row>
    <row r="9" spans="1:26" ht="12.2" customHeight="1" x14ac:dyDescent="0.25">
      <c r="A9" s="639">
        <v>11</v>
      </c>
      <c r="B9" s="638">
        <v>0</v>
      </c>
      <c r="C9" s="606"/>
      <c r="D9" s="638">
        <v>0</v>
      </c>
      <c r="E9" s="606"/>
      <c r="F9" s="638">
        <v>3</v>
      </c>
      <c r="G9" s="606"/>
      <c r="H9" s="637"/>
      <c r="I9" s="606"/>
      <c r="J9" s="606"/>
      <c r="K9" s="7">
        <v>331</v>
      </c>
      <c r="L9" s="639">
        <v>100</v>
      </c>
      <c r="M9" s="639"/>
      <c r="N9" s="638">
        <v>1</v>
      </c>
      <c r="O9" s="638"/>
      <c r="P9" s="638">
        <v>4</v>
      </c>
      <c r="Q9" s="638"/>
      <c r="R9" s="638">
        <v>1</v>
      </c>
      <c r="S9" s="638"/>
      <c r="T9" s="637"/>
      <c r="U9" s="637"/>
      <c r="V9" s="639" t="s">
        <v>99</v>
      </c>
      <c r="W9" s="639"/>
      <c r="X9" s="639" t="s">
        <v>100</v>
      </c>
      <c r="Y9" s="639"/>
    </row>
    <row r="10" spans="1:26" ht="13.7" customHeight="1" x14ac:dyDescent="0.25">
      <c r="A10" s="636" t="s">
        <v>18</v>
      </c>
      <c r="B10" s="636"/>
      <c r="C10" s="636"/>
      <c r="D10" s="636"/>
      <c r="E10" s="636"/>
      <c r="F10" s="636"/>
      <c r="G10" s="636"/>
      <c r="H10" s="636"/>
      <c r="I10" s="636"/>
      <c r="J10" s="636"/>
      <c r="K10" s="636"/>
      <c r="L10" s="636"/>
      <c r="M10" s="636"/>
      <c r="N10" s="636"/>
      <c r="O10" s="636"/>
      <c r="P10" s="636"/>
      <c r="Q10" s="636"/>
      <c r="R10" s="636"/>
      <c r="S10" s="636"/>
      <c r="T10" s="637"/>
      <c r="U10" s="637"/>
      <c r="V10" s="636" t="s">
        <v>101</v>
      </c>
      <c r="W10" s="636"/>
      <c r="X10" s="636" t="s">
        <v>102</v>
      </c>
      <c r="Y10" s="636"/>
    </row>
    <row r="11" spans="1:26" ht="12.2" customHeight="1" x14ac:dyDescent="0.25">
      <c r="A11" s="639">
        <v>11</v>
      </c>
      <c r="B11" s="638">
        <v>0</v>
      </c>
      <c r="C11" s="638"/>
      <c r="D11" s="638">
        <v>0</v>
      </c>
      <c r="E11" s="638"/>
      <c r="F11" s="638">
        <v>3</v>
      </c>
      <c r="G11" s="638"/>
      <c r="H11" s="637"/>
      <c r="I11" s="637"/>
      <c r="J11" s="637"/>
      <c r="K11" s="7">
        <v>331</v>
      </c>
      <c r="L11" s="639">
        <v>100</v>
      </c>
      <c r="M11" s="639"/>
      <c r="N11" s="638">
        <v>2</v>
      </c>
      <c r="O11" s="638"/>
      <c r="P11" s="638">
        <v>3</v>
      </c>
      <c r="Q11" s="638"/>
      <c r="R11" s="638">
        <v>1</v>
      </c>
      <c r="S11" s="638"/>
      <c r="T11" s="637"/>
      <c r="U11" s="637"/>
      <c r="V11" s="639" t="s">
        <v>103</v>
      </c>
      <c r="W11" s="639"/>
      <c r="X11" s="639" t="s">
        <v>104</v>
      </c>
      <c r="Y11" s="639"/>
    </row>
    <row r="12" spans="1:26" ht="12.2" customHeight="1" x14ac:dyDescent="0.25">
      <c r="A12" s="639">
        <v>11</v>
      </c>
      <c r="B12" s="638">
        <v>0</v>
      </c>
      <c r="C12" s="606"/>
      <c r="D12" s="638">
        <v>0</v>
      </c>
      <c r="E12" s="606"/>
      <c r="F12" s="638">
        <v>3</v>
      </c>
      <c r="G12" s="606"/>
      <c r="H12" s="637"/>
      <c r="I12" s="606"/>
      <c r="J12" s="606"/>
      <c r="K12" s="7">
        <v>331</v>
      </c>
      <c r="L12" s="639">
        <v>100</v>
      </c>
      <c r="M12" s="639"/>
      <c r="N12" s="638">
        <v>2</v>
      </c>
      <c r="O12" s="638"/>
      <c r="P12" s="638">
        <v>3</v>
      </c>
      <c r="Q12" s="638"/>
      <c r="R12" s="638">
        <v>2</v>
      </c>
      <c r="S12" s="638"/>
      <c r="T12" s="637"/>
      <c r="U12" s="637"/>
      <c r="V12" s="639" t="s">
        <v>105</v>
      </c>
      <c r="W12" s="639"/>
      <c r="X12" s="639" t="s">
        <v>106</v>
      </c>
      <c r="Y12" s="639"/>
    </row>
    <row r="13" spans="1:26" ht="12.2" customHeight="1" x14ac:dyDescent="0.25">
      <c r="A13" s="639">
        <v>11</v>
      </c>
      <c r="B13" s="638">
        <v>0</v>
      </c>
      <c r="C13" s="606"/>
      <c r="D13" s="638">
        <v>0</v>
      </c>
      <c r="E13" s="606"/>
      <c r="F13" s="638">
        <v>3</v>
      </c>
      <c r="G13" s="606"/>
      <c r="H13" s="637"/>
      <c r="I13" s="606"/>
      <c r="J13" s="606"/>
      <c r="K13" s="7">
        <v>331</v>
      </c>
      <c r="L13" s="639">
        <v>100</v>
      </c>
      <c r="M13" s="639"/>
      <c r="N13" s="638">
        <v>2</v>
      </c>
      <c r="O13" s="638"/>
      <c r="P13" s="638">
        <v>4</v>
      </c>
      <c r="Q13" s="638"/>
      <c r="R13" s="638">
        <v>1</v>
      </c>
      <c r="S13" s="638"/>
      <c r="T13" s="637"/>
      <c r="U13" s="637"/>
      <c r="V13" s="639" t="s">
        <v>107</v>
      </c>
      <c r="W13" s="639"/>
      <c r="X13" s="639" t="s">
        <v>107</v>
      </c>
      <c r="Y13" s="639"/>
    </row>
    <row r="14" spans="1:26" ht="12.2" customHeight="1" x14ac:dyDescent="0.25">
      <c r="A14" s="639">
        <v>11</v>
      </c>
      <c r="B14" s="638">
        <v>0</v>
      </c>
      <c r="C14" s="606"/>
      <c r="D14" s="638">
        <v>0</v>
      </c>
      <c r="E14" s="606"/>
      <c r="F14" s="638">
        <v>3</v>
      </c>
      <c r="G14" s="606"/>
      <c r="H14" s="637"/>
      <c r="I14" s="606"/>
      <c r="J14" s="606"/>
      <c r="K14" s="7">
        <v>331</v>
      </c>
      <c r="L14" s="639">
        <v>100</v>
      </c>
      <c r="M14" s="639"/>
      <c r="N14" s="638">
        <v>2</v>
      </c>
      <c r="O14" s="638"/>
      <c r="P14" s="638">
        <v>4</v>
      </c>
      <c r="Q14" s="638"/>
      <c r="R14" s="638">
        <v>2</v>
      </c>
      <c r="S14" s="638"/>
      <c r="T14" s="637"/>
      <c r="U14" s="637"/>
      <c r="V14" s="639" t="s">
        <v>108</v>
      </c>
      <c r="W14" s="639"/>
      <c r="X14" s="639" t="s">
        <v>108</v>
      </c>
      <c r="Y14" s="639"/>
    </row>
    <row r="15" spans="1:26" ht="12.2" customHeight="1" x14ac:dyDescent="0.25">
      <c r="A15" s="639">
        <v>11</v>
      </c>
      <c r="B15" s="638">
        <v>0</v>
      </c>
      <c r="C15" s="606"/>
      <c r="D15" s="638">
        <v>0</v>
      </c>
      <c r="E15" s="606"/>
      <c r="F15" s="638">
        <v>3</v>
      </c>
      <c r="G15" s="606"/>
      <c r="H15" s="637"/>
      <c r="I15" s="606"/>
      <c r="J15" s="606"/>
      <c r="K15" s="7">
        <v>331</v>
      </c>
      <c r="L15" s="639">
        <v>100</v>
      </c>
      <c r="M15" s="639"/>
      <c r="N15" s="638">
        <v>2</v>
      </c>
      <c r="O15" s="638"/>
      <c r="P15" s="638">
        <v>5</v>
      </c>
      <c r="Q15" s="638"/>
      <c r="R15" s="638">
        <v>2</v>
      </c>
      <c r="S15" s="638"/>
      <c r="T15" s="637"/>
      <c r="U15" s="637"/>
      <c r="V15" s="639" t="s">
        <v>109</v>
      </c>
      <c r="W15" s="639"/>
      <c r="X15" s="639" t="s">
        <v>109</v>
      </c>
      <c r="Y15" s="639"/>
    </row>
    <row r="16" spans="1:26" ht="12.2" customHeight="1" x14ac:dyDescent="0.25">
      <c r="A16" s="639">
        <v>11</v>
      </c>
      <c r="B16" s="638">
        <v>0</v>
      </c>
      <c r="C16" s="606"/>
      <c r="D16" s="638">
        <v>0</v>
      </c>
      <c r="E16" s="606"/>
      <c r="F16" s="638">
        <v>3</v>
      </c>
      <c r="G16" s="606"/>
      <c r="H16" s="637"/>
      <c r="I16" s="606"/>
      <c r="J16" s="606"/>
      <c r="K16" s="7">
        <v>331</v>
      </c>
      <c r="L16" s="639">
        <v>100</v>
      </c>
      <c r="M16" s="639"/>
      <c r="N16" s="638">
        <v>2</v>
      </c>
      <c r="O16" s="638"/>
      <c r="P16" s="638">
        <v>8</v>
      </c>
      <c r="Q16" s="638"/>
      <c r="R16" s="638">
        <v>1</v>
      </c>
      <c r="S16" s="638"/>
      <c r="T16" s="637"/>
      <c r="U16" s="637"/>
      <c r="V16" s="639" t="s">
        <v>110</v>
      </c>
      <c r="W16" s="639"/>
      <c r="X16" s="639" t="s">
        <v>111</v>
      </c>
      <c r="Y16" s="639"/>
    </row>
    <row r="17" spans="1:25" ht="13.7" customHeight="1" x14ac:dyDescent="0.25">
      <c r="A17" s="636" t="s">
        <v>19</v>
      </c>
      <c r="B17" s="636"/>
      <c r="C17" s="63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7"/>
      <c r="U17" s="637"/>
      <c r="V17" s="636" t="s">
        <v>112</v>
      </c>
      <c r="W17" s="636"/>
      <c r="X17" s="636" t="s">
        <v>113</v>
      </c>
      <c r="Y17" s="636"/>
    </row>
    <row r="18" spans="1:25" ht="12.2" customHeight="1" x14ac:dyDescent="0.25">
      <c r="A18" s="639">
        <v>11</v>
      </c>
      <c r="B18" s="638">
        <v>0</v>
      </c>
      <c r="C18" s="638"/>
      <c r="D18" s="638">
        <v>0</v>
      </c>
      <c r="E18" s="638"/>
      <c r="F18" s="638">
        <v>3</v>
      </c>
      <c r="G18" s="638"/>
      <c r="H18" s="637"/>
      <c r="I18" s="637"/>
      <c r="J18" s="637"/>
      <c r="K18" s="7">
        <v>331</v>
      </c>
      <c r="L18" s="639">
        <v>100</v>
      </c>
      <c r="M18" s="639"/>
      <c r="N18" s="638">
        <v>3</v>
      </c>
      <c r="O18" s="638"/>
      <c r="P18" s="638">
        <v>1</v>
      </c>
      <c r="Q18" s="638"/>
      <c r="R18" s="638">
        <v>3</v>
      </c>
      <c r="S18" s="638"/>
      <c r="T18" s="637"/>
      <c r="U18" s="637"/>
      <c r="V18" s="639" t="s">
        <v>114</v>
      </c>
      <c r="W18" s="639"/>
      <c r="X18" s="639" t="s">
        <v>115</v>
      </c>
      <c r="Y18" s="639"/>
    </row>
    <row r="19" spans="1:25" ht="12.2" customHeight="1" x14ac:dyDescent="0.25">
      <c r="A19" s="639">
        <v>11</v>
      </c>
      <c r="B19" s="638">
        <v>0</v>
      </c>
      <c r="C19" s="606"/>
      <c r="D19" s="638">
        <v>0</v>
      </c>
      <c r="E19" s="606"/>
      <c r="F19" s="638">
        <v>3</v>
      </c>
      <c r="G19" s="606"/>
      <c r="H19" s="637"/>
      <c r="I19" s="606"/>
      <c r="J19" s="606"/>
      <c r="K19" s="7">
        <v>331</v>
      </c>
      <c r="L19" s="639">
        <v>100</v>
      </c>
      <c r="M19" s="639"/>
      <c r="N19" s="638">
        <v>3</v>
      </c>
      <c r="O19" s="638"/>
      <c r="P19" s="638">
        <v>2</v>
      </c>
      <c r="Q19" s="638"/>
      <c r="R19" s="638">
        <v>3</v>
      </c>
      <c r="S19" s="638"/>
      <c r="T19" s="637"/>
      <c r="U19" s="637"/>
      <c r="V19" s="639" t="s">
        <v>116</v>
      </c>
      <c r="W19" s="639"/>
      <c r="X19" s="639" t="s">
        <v>117</v>
      </c>
      <c r="Y19" s="639"/>
    </row>
    <row r="20" spans="1:25" ht="12.2" customHeight="1" x14ac:dyDescent="0.25">
      <c r="A20" s="639">
        <v>11</v>
      </c>
      <c r="B20" s="638">
        <v>0</v>
      </c>
      <c r="C20" s="606"/>
      <c r="D20" s="638">
        <v>0</v>
      </c>
      <c r="E20" s="606"/>
      <c r="F20" s="638">
        <v>3</v>
      </c>
      <c r="G20" s="606"/>
      <c r="H20" s="637"/>
      <c r="I20" s="606"/>
      <c r="J20" s="606"/>
      <c r="K20" s="7">
        <v>331</v>
      </c>
      <c r="L20" s="639">
        <v>100</v>
      </c>
      <c r="M20" s="639"/>
      <c r="N20" s="638">
        <v>3</v>
      </c>
      <c r="O20" s="638"/>
      <c r="P20" s="638">
        <v>3</v>
      </c>
      <c r="Q20" s="638"/>
      <c r="R20" s="638">
        <v>2</v>
      </c>
      <c r="S20" s="638"/>
      <c r="T20" s="637"/>
      <c r="U20" s="637"/>
      <c r="V20" s="640">
        <v>563</v>
      </c>
      <c r="W20" s="640"/>
      <c r="X20" s="640">
        <v>559</v>
      </c>
      <c r="Y20" s="640"/>
    </row>
    <row r="21" spans="1:25" ht="12.2" customHeight="1" x14ac:dyDescent="0.25">
      <c r="A21" s="639">
        <v>11</v>
      </c>
      <c r="B21" s="638">
        <v>0</v>
      </c>
      <c r="C21" s="606"/>
      <c r="D21" s="638">
        <v>0</v>
      </c>
      <c r="E21" s="606"/>
      <c r="F21" s="638">
        <v>3</v>
      </c>
      <c r="G21" s="606"/>
      <c r="H21" s="637"/>
      <c r="I21" s="606"/>
      <c r="J21" s="606"/>
      <c r="K21" s="7">
        <v>331</v>
      </c>
      <c r="L21" s="639">
        <v>1000</v>
      </c>
      <c r="M21" s="639"/>
      <c r="N21" s="638">
        <v>3</v>
      </c>
      <c r="O21" s="638"/>
      <c r="P21" s="638">
        <v>4</v>
      </c>
      <c r="Q21" s="638"/>
      <c r="R21" s="638">
        <v>1</v>
      </c>
      <c r="S21" s="638"/>
      <c r="T21" s="637"/>
      <c r="U21" s="637"/>
      <c r="V21" s="639" t="s">
        <v>118</v>
      </c>
      <c r="W21" s="639"/>
      <c r="X21" s="639" t="s">
        <v>119</v>
      </c>
      <c r="Y21" s="639"/>
    </row>
    <row r="22" spans="1:25" ht="12.2" customHeight="1" x14ac:dyDescent="0.25">
      <c r="A22" s="639">
        <v>11</v>
      </c>
      <c r="B22" s="638">
        <v>0</v>
      </c>
      <c r="C22" s="606"/>
      <c r="D22" s="638">
        <v>0</v>
      </c>
      <c r="E22" s="606"/>
      <c r="F22" s="638">
        <v>3</v>
      </c>
      <c r="G22" s="606"/>
      <c r="H22" s="637"/>
      <c r="I22" s="606"/>
      <c r="J22" s="606"/>
      <c r="K22" s="7">
        <v>331</v>
      </c>
      <c r="L22" s="639">
        <v>100</v>
      </c>
      <c r="M22" s="639"/>
      <c r="N22" s="638">
        <v>3</v>
      </c>
      <c r="O22" s="638"/>
      <c r="P22" s="638">
        <v>4</v>
      </c>
      <c r="Q22" s="638"/>
      <c r="R22" s="638">
        <v>1</v>
      </c>
      <c r="S22" s="638"/>
      <c r="T22" s="637"/>
      <c r="U22" s="637"/>
      <c r="V22" s="639" t="s">
        <v>120</v>
      </c>
      <c r="W22" s="639"/>
      <c r="X22" s="639" t="s">
        <v>121</v>
      </c>
      <c r="Y22" s="639"/>
    </row>
    <row r="23" spans="1:25" ht="12.2" customHeight="1" x14ac:dyDescent="0.25">
      <c r="A23" s="639">
        <v>11</v>
      </c>
      <c r="B23" s="638">
        <v>0</v>
      </c>
      <c r="C23" s="606"/>
      <c r="D23" s="638">
        <v>0</v>
      </c>
      <c r="E23" s="606"/>
      <c r="F23" s="638">
        <v>3</v>
      </c>
      <c r="G23" s="606"/>
      <c r="H23" s="637"/>
      <c r="I23" s="606"/>
      <c r="J23" s="606"/>
      <c r="K23" s="7">
        <v>331</v>
      </c>
      <c r="L23" s="639">
        <v>100</v>
      </c>
      <c r="M23" s="639"/>
      <c r="N23" s="638">
        <v>3</v>
      </c>
      <c r="O23" s="638"/>
      <c r="P23" s="638">
        <v>4</v>
      </c>
      <c r="Q23" s="638"/>
      <c r="R23" s="638">
        <v>2</v>
      </c>
      <c r="S23" s="638"/>
      <c r="T23" s="637"/>
      <c r="U23" s="637"/>
      <c r="V23" s="639" t="s">
        <v>122</v>
      </c>
      <c r="W23" s="639"/>
      <c r="X23" s="639" t="s">
        <v>123</v>
      </c>
      <c r="Y23" s="639"/>
    </row>
    <row r="24" spans="1:25" ht="12.2" customHeight="1" x14ac:dyDescent="0.25">
      <c r="A24" s="639">
        <v>11</v>
      </c>
      <c r="B24" s="638">
        <v>0</v>
      </c>
      <c r="C24" s="606"/>
      <c r="D24" s="638">
        <v>0</v>
      </c>
      <c r="E24" s="606"/>
      <c r="F24" s="638">
        <v>3</v>
      </c>
      <c r="G24" s="606"/>
      <c r="H24" s="637"/>
      <c r="I24" s="606"/>
      <c r="J24" s="606"/>
      <c r="K24" s="7">
        <v>331</v>
      </c>
      <c r="L24" s="639">
        <v>100</v>
      </c>
      <c r="M24" s="639"/>
      <c r="N24" s="638">
        <v>3</v>
      </c>
      <c r="O24" s="638"/>
      <c r="P24" s="638">
        <v>5</v>
      </c>
      <c r="Q24" s="638"/>
      <c r="R24" s="638">
        <v>4</v>
      </c>
      <c r="S24" s="638"/>
      <c r="T24" s="637"/>
      <c r="U24" s="637"/>
      <c r="V24" s="639" t="s">
        <v>124</v>
      </c>
      <c r="W24" s="639"/>
      <c r="X24" s="639" t="s">
        <v>125</v>
      </c>
      <c r="Y24" s="639"/>
    </row>
    <row r="25" spans="1:25" ht="12.2" customHeight="1" x14ac:dyDescent="0.25">
      <c r="A25" s="639">
        <v>11</v>
      </c>
      <c r="B25" s="638">
        <v>0</v>
      </c>
      <c r="C25" s="606"/>
      <c r="D25" s="638">
        <v>0</v>
      </c>
      <c r="E25" s="606"/>
      <c r="F25" s="638">
        <v>3</v>
      </c>
      <c r="G25" s="606"/>
      <c r="H25" s="637"/>
      <c r="I25" s="606"/>
      <c r="J25" s="606"/>
      <c r="K25" s="7">
        <v>331</v>
      </c>
      <c r="L25" s="639">
        <v>100</v>
      </c>
      <c r="M25" s="639"/>
      <c r="N25" s="638">
        <v>3</v>
      </c>
      <c r="O25" s="638"/>
      <c r="P25" s="638">
        <v>5</v>
      </c>
      <c r="Q25" s="638"/>
      <c r="R25" s="638">
        <v>5</v>
      </c>
      <c r="S25" s="638"/>
      <c r="T25" s="637"/>
      <c r="U25" s="637"/>
      <c r="V25" s="639" t="s">
        <v>126</v>
      </c>
      <c r="W25" s="639"/>
      <c r="X25" s="639" t="s">
        <v>127</v>
      </c>
      <c r="Y25" s="639"/>
    </row>
    <row r="26" spans="1:25" ht="12.2" customHeight="1" x14ac:dyDescent="0.25">
      <c r="A26" s="639">
        <v>11</v>
      </c>
      <c r="B26" s="638">
        <v>0</v>
      </c>
      <c r="C26" s="606"/>
      <c r="D26" s="638">
        <v>0</v>
      </c>
      <c r="E26" s="606"/>
      <c r="F26" s="638">
        <v>3</v>
      </c>
      <c r="G26" s="606"/>
      <c r="H26" s="637"/>
      <c r="I26" s="606"/>
      <c r="J26" s="606"/>
      <c r="K26" s="7">
        <v>331</v>
      </c>
      <c r="L26" s="639">
        <v>100</v>
      </c>
      <c r="M26" s="639"/>
      <c r="N26" s="638">
        <v>3</v>
      </c>
      <c r="O26" s="638"/>
      <c r="P26" s="638">
        <v>6</v>
      </c>
      <c r="Q26" s="638"/>
      <c r="R26" s="638">
        <v>3</v>
      </c>
      <c r="S26" s="638"/>
      <c r="T26" s="637"/>
      <c r="U26" s="637"/>
      <c r="V26" s="640">
        <v>264</v>
      </c>
      <c r="W26" s="640"/>
      <c r="X26" s="640">
        <v>253</v>
      </c>
      <c r="Y26" s="640"/>
    </row>
    <row r="27" spans="1:25" ht="12.2" customHeight="1" x14ac:dyDescent="0.25">
      <c r="A27" s="639">
        <v>11</v>
      </c>
      <c r="B27" s="638">
        <v>0</v>
      </c>
      <c r="C27" s="606"/>
      <c r="D27" s="638">
        <v>0</v>
      </c>
      <c r="E27" s="606"/>
      <c r="F27" s="638">
        <v>3</v>
      </c>
      <c r="G27" s="606"/>
      <c r="H27" s="637"/>
      <c r="I27" s="606"/>
      <c r="J27" s="606"/>
      <c r="K27" s="7">
        <v>331</v>
      </c>
      <c r="L27" s="639">
        <v>100</v>
      </c>
      <c r="M27" s="639"/>
      <c r="N27" s="638">
        <v>3</v>
      </c>
      <c r="O27" s="638"/>
      <c r="P27" s="638">
        <v>6</v>
      </c>
      <c r="Q27" s="638"/>
      <c r="R27" s="638">
        <v>5</v>
      </c>
      <c r="S27" s="638"/>
      <c r="T27" s="637"/>
      <c r="U27" s="637"/>
      <c r="V27" s="639" t="s">
        <v>128</v>
      </c>
      <c r="W27" s="639"/>
      <c r="X27" s="639" t="s">
        <v>129</v>
      </c>
      <c r="Y27" s="639"/>
    </row>
    <row r="28" spans="1:25" ht="13.7" customHeight="1" x14ac:dyDescent="0.25">
      <c r="A28" s="636" t="s">
        <v>20</v>
      </c>
      <c r="B28" s="636"/>
      <c r="C28" s="636"/>
      <c r="D28" s="636"/>
      <c r="E28" s="636"/>
      <c r="F28" s="636"/>
      <c r="G28" s="636"/>
      <c r="H28" s="636"/>
      <c r="I28" s="636"/>
      <c r="J28" s="636"/>
      <c r="K28" s="636"/>
      <c r="L28" s="636"/>
      <c r="M28" s="636"/>
      <c r="N28" s="636"/>
      <c r="O28" s="636"/>
      <c r="P28" s="636"/>
      <c r="Q28" s="636"/>
      <c r="R28" s="636"/>
      <c r="S28" s="636"/>
      <c r="T28" s="637"/>
      <c r="U28" s="637"/>
      <c r="V28" s="636" t="s">
        <v>130</v>
      </c>
      <c r="W28" s="636"/>
      <c r="X28" s="636" t="s">
        <v>131</v>
      </c>
      <c r="Y28" s="636"/>
    </row>
    <row r="29" spans="1:25" ht="12.2" customHeight="1" x14ac:dyDescent="0.25">
      <c r="A29" s="639">
        <v>11</v>
      </c>
      <c r="B29" s="638">
        <v>0</v>
      </c>
      <c r="C29" s="638"/>
      <c r="D29" s="638">
        <v>0</v>
      </c>
      <c r="E29" s="638"/>
      <c r="F29" s="638">
        <v>3</v>
      </c>
      <c r="G29" s="638"/>
      <c r="H29" s="637"/>
      <c r="I29" s="637"/>
      <c r="J29" s="637"/>
      <c r="K29" s="7">
        <v>331</v>
      </c>
      <c r="L29" s="639">
        <v>100</v>
      </c>
      <c r="M29" s="639"/>
      <c r="N29" s="638">
        <v>6</v>
      </c>
      <c r="O29" s="638"/>
      <c r="P29" s="638">
        <v>1</v>
      </c>
      <c r="Q29" s="638"/>
      <c r="R29" s="638">
        <v>1</v>
      </c>
      <c r="S29" s="638"/>
      <c r="T29" s="637"/>
      <c r="U29" s="637"/>
      <c r="V29" s="639" t="s">
        <v>132</v>
      </c>
      <c r="W29" s="639"/>
      <c r="X29" s="639" t="s">
        <v>133</v>
      </c>
      <c r="Y29" s="639"/>
    </row>
    <row r="30" spans="1:25" ht="12.2" customHeight="1" x14ac:dyDescent="0.25">
      <c r="A30" s="639">
        <v>11</v>
      </c>
      <c r="B30" s="638">
        <v>0</v>
      </c>
      <c r="C30" s="606"/>
      <c r="D30" s="638">
        <v>0</v>
      </c>
      <c r="E30" s="606"/>
      <c r="F30" s="638">
        <v>3</v>
      </c>
      <c r="G30" s="606"/>
      <c r="H30" s="637"/>
      <c r="I30" s="606"/>
      <c r="J30" s="606"/>
      <c r="K30" s="7">
        <v>331</v>
      </c>
      <c r="L30" s="639">
        <v>100</v>
      </c>
      <c r="M30" s="639"/>
      <c r="N30" s="638">
        <v>6</v>
      </c>
      <c r="O30" s="638"/>
      <c r="P30" s="638">
        <v>1</v>
      </c>
      <c r="Q30" s="638"/>
      <c r="R30" s="638">
        <v>3</v>
      </c>
      <c r="S30" s="638"/>
      <c r="T30" s="637"/>
      <c r="U30" s="637"/>
      <c r="V30" s="639" t="s">
        <v>134</v>
      </c>
      <c r="W30" s="639"/>
      <c r="X30" s="639" t="s">
        <v>135</v>
      </c>
      <c r="Y30" s="639"/>
    </row>
    <row r="31" spans="1:25" ht="12.2" customHeight="1" x14ac:dyDescent="0.25">
      <c r="A31" s="639">
        <v>11</v>
      </c>
      <c r="B31" s="638">
        <v>0</v>
      </c>
      <c r="C31" s="606"/>
      <c r="D31" s="638">
        <v>0</v>
      </c>
      <c r="E31" s="606"/>
      <c r="F31" s="638">
        <v>3</v>
      </c>
      <c r="G31" s="606"/>
      <c r="H31" s="637"/>
      <c r="I31" s="606"/>
      <c r="J31" s="606"/>
      <c r="K31" s="7">
        <v>331</v>
      </c>
      <c r="L31" s="639">
        <v>100</v>
      </c>
      <c r="M31" s="639"/>
      <c r="N31" s="638">
        <v>6</v>
      </c>
      <c r="O31" s="638"/>
      <c r="P31" s="638">
        <v>1</v>
      </c>
      <c r="Q31" s="638"/>
      <c r="R31" s="638">
        <v>4</v>
      </c>
      <c r="S31" s="638"/>
      <c r="T31" s="637"/>
      <c r="U31" s="637"/>
      <c r="V31" s="639" t="s">
        <v>136</v>
      </c>
      <c r="W31" s="639"/>
      <c r="X31" s="639" t="s">
        <v>137</v>
      </c>
      <c r="Y31" s="639"/>
    </row>
    <row r="32" spans="1:25" ht="12.2" customHeight="1" x14ac:dyDescent="0.25">
      <c r="A32" s="639">
        <v>11</v>
      </c>
      <c r="B32" s="638">
        <v>0</v>
      </c>
      <c r="C32" s="606"/>
      <c r="D32" s="638">
        <v>0</v>
      </c>
      <c r="E32" s="606"/>
      <c r="F32" s="638">
        <v>3</v>
      </c>
      <c r="G32" s="606"/>
      <c r="H32" s="637"/>
      <c r="I32" s="606"/>
      <c r="J32" s="606"/>
      <c r="K32" s="7">
        <v>331</v>
      </c>
      <c r="L32" s="639">
        <v>100</v>
      </c>
      <c r="M32" s="639"/>
      <c r="N32" s="638">
        <v>6</v>
      </c>
      <c r="O32" s="638"/>
      <c r="P32" s="638">
        <v>1</v>
      </c>
      <c r="Q32" s="638"/>
      <c r="R32" s="638">
        <v>9</v>
      </c>
      <c r="S32" s="638"/>
      <c r="T32" s="637"/>
      <c r="U32" s="637"/>
      <c r="V32" s="639" t="s">
        <v>138</v>
      </c>
      <c r="W32" s="639"/>
      <c r="X32" s="639" t="s">
        <v>139</v>
      </c>
      <c r="Y32" s="639"/>
    </row>
    <row r="33" spans="1:25" ht="13.7" customHeight="1" x14ac:dyDescent="0.25">
      <c r="A33" s="636" t="s">
        <v>140</v>
      </c>
      <c r="B33" s="636"/>
      <c r="C33" s="636"/>
      <c r="D33" s="636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636"/>
      <c r="Q33" s="636"/>
      <c r="R33" s="636"/>
      <c r="S33" s="636"/>
      <c r="T33" s="637"/>
      <c r="U33" s="637"/>
      <c r="V33" s="636" t="s">
        <v>141</v>
      </c>
      <c r="W33" s="636"/>
      <c r="X33" s="636" t="s">
        <v>141</v>
      </c>
      <c r="Y33" s="636"/>
    </row>
    <row r="34" spans="1:25" ht="12.75" customHeight="1" x14ac:dyDescent="0.25">
      <c r="A34" s="7">
        <v>11</v>
      </c>
      <c r="B34" s="638">
        <v>0</v>
      </c>
      <c r="C34" s="638"/>
      <c r="D34" s="638">
        <v>0</v>
      </c>
      <c r="E34" s="638"/>
      <c r="F34" s="638">
        <v>3</v>
      </c>
      <c r="G34" s="638"/>
      <c r="H34" s="637"/>
      <c r="I34" s="637"/>
      <c r="J34" s="637"/>
      <c r="K34" s="7">
        <v>331</v>
      </c>
      <c r="L34" s="639">
        <v>100</v>
      </c>
      <c r="M34" s="639"/>
      <c r="N34" s="638">
        <v>7</v>
      </c>
      <c r="O34" s="638"/>
      <c r="P34" s="638">
        <v>1</v>
      </c>
      <c r="Q34" s="638"/>
      <c r="R34" s="638">
        <v>2</v>
      </c>
      <c r="S34" s="638"/>
      <c r="T34" s="637"/>
      <c r="U34" s="637"/>
      <c r="V34" s="639" t="s">
        <v>141</v>
      </c>
      <c r="W34" s="639"/>
      <c r="X34" s="639" t="s">
        <v>141</v>
      </c>
      <c r="Y34" s="639"/>
    </row>
    <row r="35" spans="1:25" ht="2.65" customHeight="1" x14ac:dyDescent="0.25">
      <c r="A35" s="633"/>
      <c r="B35" s="633"/>
      <c r="C35" s="633"/>
      <c r="D35" s="633"/>
      <c r="E35" s="633"/>
      <c r="F35" s="633"/>
      <c r="G35" s="633"/>
      <c r="H35" s="633"/>
      <c r="I35" s="633"/>
      <c r="J35" s="633"/>
      <c r="K35" s="633"/>
      <c r="L35" s="633"/>
      <c r="M35" s="633"/>
      <c r="N35" s="633"/>
      <c r="O35" s="633"/>
      <c r="P35" s="633"/>
      <c r="Q35" s="633"/>
      <c r="R35" s="633"/>
      <c r="S35" s="633"/>
      <c r="T35" s="633"/>
      <c r="U35" s="633"/>
      <c r="V35" s="634"/>
      <c r="W35" s="634"/>
      <c r="X35" s="635"/>
      <c r="Y35" s="635"/>
    </row>
  </sheetData>
  <mergeCells count="247">
    <mergeCell ref="A1:T1"/>
    <mergeCell ref="U1:Z1"/>
    <mergeCell ref="A2:N2"/>
    <mergeCell ref="O2:T2"/>
    <mergeCell ref="U2:V2"/>
    <mergeCell ref="W2:Z2"/>
    <mergeCell ref="W3:X3"/>
    <mergeCell ref="Y3:Z3"/>
    <mergeCell ref="A4:S4"/>
    <mergeCell ref="T4:U4"/>
    <mergeCell ref="V4:W4"/>
    <mergeCell ref="X4:Y4"/>
    <mergeCell ref="M3:N3"/>
    <mergeCell ref="O3:P3"/>
    <mergeCell ref="Q3:R3"/>
    <mergeCell ref="S3:T3"/>
    <mergeCell ref="U3:V3"/>
    <mergeCell ref="A3:B3"/>
    <mergeCell ref="C3:D3"/>
    <mergeCell ref="E3:F3"/>
    <mergeCell ref="G3:H3"/>
    <mergeCell ref="J3:L3"/>
    <mergeCell ref="V5:W5"/>
    <mergeCell ref="X5:Y5"/>
    <mergeCell ref="L6:M6"/>
    <mergeCell ref="N6:O6"/>
    <mergeCell ref="P6:Q6"/>
    <mergeCell ref="R6:S6"/>
    <mergeCell ref="T6:U6"/>
    <mergeCell ref="V6:W6"/>
    <mergeCell ref="X6:Y6"/>
    <mergeCell ref="L5:M5"/>
    <mergeCell ref="N5:O5"/>
    <mergeCell ref="P5:Q5"/>
    <mergeCell ref="R5:S5"/>
    <mergeCell ref="T5:U5"/>
    <mergeCell ref="V7:W7"/>
    <mergeCell ref="X7:Y7"/>
    <mergeCell ref="L8:M8"/>
    <mergeCell ref="N8:O8"/>
    <mergeCell ref="P8:Q8"/>
    <mergeCell ref="R8:S8"/>
    <mergeCell ref="T8:U8"/>
    <mergeCell ref="V8:W8"/>
    <mergeCell ref="X8:Y8"/>
    <mergeCell ref="L7:M7"/>
    <mergeCell ref="N7:O7"/>
    <mergeCell ref="P7:Q7"/>
    <mergeCell ref="R7:S7"/>
    <mergeCell ref="T7:U7"/>
    <mergeCell ref="A11:A16"/>
    <mergeCell ref="B11:C16"/>
    <mergeCell ref="D11:E16"/>
    <mergeCell ref="F11:G16"/>
    <mergeCell ref="H11:J16"/>
    <mergeCell ref="V9:W9"/>
    <mergeCell ref="X9:Y9"/>
    <mergeCell ref="A10:S10"/>
    <mergeCell ref="T10:U10"/>
    <mergeCell ref="V10:W10"/>
    <mergeCell ref="X10:Y10"/>
    <mergeCell ref="L9:M9"/>
    <mergeCell ref="N9:O9"/>
    <mergeCell ref="P9:Q9"/>
    <mergeCell ref="R9:S9"/>
    <mergeCell ref="T9:U9"/>
    <mergeCell ref="A5:A9"/>
    <mergeCell ref="B5:C9"/>
    <mergeCell ref="D5:E9"/>
    <mergeCell ref="F5:G9"/>
    <mergeCell ref="H5:J9"/>
    <mergeCell ref="V11:W11"/>
    <mergeCell ref="X11:Y11"/>
    <mergeCell ref="L12:M12"/>
    <mergeCell ref="N12:O12"/>
    <mergeCell ref="P12:Q12"/>
    <mergeCell ref="R12:S12"/>
    <mergeCell ref="T12:U12"/>
    <mergeCell ref="V12:W12"/>
    <mergeCell ref="X12:Y12"/>
    <mergeCell ref="L11:M11"/>
    <mergeCell ref="N11:O11"/>
    <mergeCell ref="P11:Q11"/>
    <mergeCell ref="R11:S11"/>
    <mergeCell ref="T11:U11"/>
    <mergeCell ref="V13:W13"/>
    <mergeCell ref="X13:Y13"/>
    <mergeCell ref="L14:M14"/>
    <mergeCell ref="N14:O14"/>
    <mergeCell ref="P14:Q14"/>
    <mergeCell ref="R14:S14"/>
    <mergeCell ref="T14:U14"/>
    <mergeCell ref="V14:W14"/>
    <mergeCell ref="X14:Y14"/>
    <mergeCell ref="L13:M13"/>
    <mergeCell ref="N13:O13"/>
    <mergeCell ref="P13:Q13"/>
    <mergeCell ref="R13:S13"/>
    <mergeCell ref="T13:U13"/>
    <mergeCell ref="V15:W15"/>
    <mergeCell ref="X15:Y15"/>
    <mergeCell ref="L16:M16"/>
    <mergeCell ref="N16:O16"/>
    <mergeCell ref="P16:Q16"/>
    <mergeCell ref="R16:S16"/>
    <mergeCell ref="T16:U16"/>
    <mergeCell ref="V16:W16"/>
    <mergeCell ref="X16:Y16"/>
    <mergeCell ref="L15:M15"/>
    <mergeCell ref="N15:O15"/>
    <mergeCell ref="P15:Q15"/>
    <mergeCell ref="R15:S15"/>
    <mergeCell ref="T15:U15"/>
    <mergeCell ref="A17:S17"/>
    <mergeCell ref="T17:U17"/>
    <mergeCell ref="V17:W17"/>
    <mergeCell ref="X17:Y17"/>
    <mergeCell ref="A18:A27"/>
    <mergeCell ref="B18:C27"/>
    <mergeCell ref="D18:E27"/>
    <mergeCell ref="F18:G27"/>
    <mergeCell ref="H18:J27"/>
    <mergeCell ref="L18:M18"/>
    <mergeCell ref="N18:O18"/>
    <mergeCell ref="P18:Q18"/>
    <mergeCell ref="R18:S18"/>
    <mergeCell ref="T18:U18"/>
    <mergeCell ref="V18:W18"/>
    <mergeCell ref="X18:Y18"/>
    <mergeCell ref="V19:W19"/>
    <mergeCell ref="X19:Y19"/>
    <mergeCell ref="L20:M20"/>
    <mergeCell ref="N20:O20"/>
    <mergeCell ref="P20:Q20"/>
    <mergeCell ref="R20:S20"/>
    <mergeCell ref="T20:U20"/>
    <mergeCell ref="V20:W20"/>
    <mergeCell ref="X20:Y20"/>
    <mergeCell ref="L19:M19"/>
    <mergeCell ref="N19:O19"/>
    <mergeCell ref="P19:Q19"/>
    <mergeCell ref="R19:S19"/>
    <mergeCell ref="T19:U19"/>
    <mergeCell ref="V21:W21"/>
    <mergeCell ref="X21:Y21"/>
    <mergeCell ref="L22:M22"/>
    <mergeCell ref="N22:O22"/>
    <mergeCell ref="P22:Q22"/>
    <mergeCell ref="R22:S22"/>
    <mergeCell ref="T22:U22"/>
    <mergeCell ref="V22:W22"/>
    <mergeCell ref="X22:Y22"/>
    <mergeCell ref="L21:M21"/>
    <mergeCell ref="N21:O21"/>
    <mergeCell ref="P21:Q21"/>
    <mergeCell ref="R21:S21"/>
    <mergeCell ref="T21:U21"/>
    <mergeCell ref="V23:W23"/>
    <mergeCell ref="X23:Y23"/>
    <mergeCell ref="L24:M24"/>
    <mergeCell ref="N24:O24"/>
    <mergeCell ref="P24:Q24"/>
    <mergeCell ref="R24:S24"/>
    <mergeCell ref="T24:U24"/>
    <mergeCell ref="V24:W24"/>
    <mergeCell ref="X24:Y24"/>
    <mergeCell ref="L23:M23"/>
    <mergeCell ref="N23:O23"/>
    <mergeCell ref="P23:Q23"/>
    <mergeCell ref="R23:S23"/>
    <mergeCell ref="T23:U23"/>
    <mergeCell ref="V25:W25"/>
    <mergeCell ref="X25:Y25"/>
    <mergeCell ref="L26:M26"/>
    <mergeCell ref="N26:O26"/>
    <mergeCell ref="P26:Q26"/>
    <mergeCell ref="R26:S26"/>
    <mergeCell ref="T26:U26"/>
    <mergeCell ref="V26:W26"/>
    <mergeCell ref="X26:Y26"/>
    <mergeCell ref="L25:M25"/>
    <mergeCell ref="N25:O25"/>
    <mergeCell ref="P25:Q25"/>
    <mergeCell ref="R25:S25"/>
    <mergeCell ref="T25:U25"/>
    <mergeCell ref="A29:A32"/>
    <mergeCell ref="B29:C32"/>
    <mergeCell ref="D29:E32"/>
    <mergeCell ref="F29:G32"/>
    <mergeCell ref="H29:J32"/>
    <mergeCell ref="V27:W27"/>
    <mergeCell ref="X27:Y27"/>
    <mergeCell ref="A28:S28"/>
    <mergeCell ref="T28:U28"/>
    <mergeCell ref="V28:W28"/>
    <mergeCell ref="X28:Y28"/>
    <mergeCell ref="L27:M27"/>
    <mergeCell ref="N27:O27"/>
    <mergeCell ref="P27:Q27"/>
    <mergeCell ref="R27:S27"/>
    <mergeCell ref="T27:U27"/>
    <mergeCell ref="V29:W29"/>
    <mergeCell ref="X29:Y29"/>
    <mergeCell ref="L30:M30"/>
    <mergeCell ref="N30:O30"/>
    <mergeCell ref="P30:Q30"/>
    <mergeCell ref="R30:S30"/>
    <mergeCell ref="T30:U30"/>
    <mergeCell ref="V30:W30"/>
    <mergeCell ref="X30:Y30"/>
    <mergeCell ref="L29:M29"/>
    <mergeCell ref="N29:O29"/>
    <mergeCell ref="P29:Q29"/>
    <mergeCell ref="R29:S29"/>
    <mergeCell ref="T29:U29"/>
    <mergeCell ref="V31:W31"/>
    <mergeCell ref="X31:Y31"/>
    <mergeCell ref="L32:M32"/>
    <mergeCell ref="N32:O32"/>
    <mergeCell ref="P32:Q32"/>
    <mergeCell ref="R32:S32"/>
    <mergeCell ref="T32:U32"/>
    <mergeCell ref="V32:W32"/>
    <mergeCell ref="X32:Y32"/>
    <mergeCell ref="L31:M31"/>
    <mergeCell ref="N31:O31"/>
    <mergeCell ref="P31:Q31"/>
    <mergeCell ref="R31:S31"/>
    <mergeCell ref="T31:U31"/>
    <mergeCell ref="A35:U35"/>
    <mergeCell ref="V35:W35"/>
    <mergeCell ref="X35:Y35"/>
    <mergeCell ref="A33:S33"/>
    <mergeCell ref="T33:U33"/>
    <mergeCell ref="V33:W33"/>
    <mergeCell ref="X33:Y33"/>
    <mergeCell ref="B34:C34"/>
    <mergeCell ref="D34:E34"/>
    <mergeCell ref="F34:G34"/>
    <mergeCell ref="H34:J34"/>
    <mergeCell ref="L34:M34"/>
    <mergeCell ref="N34:O34"/>
    <mergeCell ref="P34:Q34"/>
    <mergeCell ref="R34:S34"/>
    <mergeCell ref="T34:U34"/>
    <mergeCell ref="V34:W34"/>
    <mergeCell ref="X34:Y3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sqref="A1:J1"/>
    </sheetView>
  </sheetViews>
  <sheetFormatPr baseColWidth="10" defaultColWidth="9.140625" defaultRowHeight="15" x14ac:dyDescent="0.25"/>
  <cols>
    <col min="1" max="1" width="5.140625" customWidth="1"/>
    <col min="2" max="2" width="5.85546875" customWidth="1"/>
    <col min="3" max="3" width="5.28515625" customWidth="1"/>
    <col min="4" max="4" width="5.7109375" customWidth="1"/>
    <col min="5" max="5" width="7" customWidth="1"/>
    <col min="6" max="6" width="5.5703125" customWidth="1"/>
    <col min="7" max="7" width="6.140625" customWidth="1"/>
    <col min="8" max="8" width="5.28515625" customWidth="1"/>
    <col min="9" max="9" width="5.7109375" customWidth="1"/>
    <col min="10" max="10" width="6.42578125" customWidth="1"/>
    <col min="11" max="11" width="26.85546875" customWidth="1"/>
    <col min="12" max="12" width="13.140625" customWidth="1"/>
    <col min="13" max="13" width="13.7109375" customWidth="1"/>
  </cols>
  <sheetData>
    <row r="1" spans="1:13" ht="18.399999999999999" customHeight="1" x14ac:dyDescent="0.25">
      <c r="A1" s="644" t="s">
        <v>0</v>
      </c>
      <c r="B1" s="644"/>
      <c r="C1" s="644"/>
      <c r="D1" s="644"/>
      <c r="E1" s="644"/>
      <c r="F1" s="644"/>
      <c r="G1" s="644"/>
      <c r="H1" s="644"/>
      <c r="I1" s="644"/>
      <c r="J1" s="644"/>
      <c r="K1" s="644" t="s">
        <v>1</v>
      </c>
      <c r="L1" s="644"/>
      <c r="M1" s="644"/>
    </row>
    <row r="2" spans="1:13" ht="14.65" customHeight="1" x14ac:dyDescent="0.25">
      <c r="A2" s="645" t="s">
        <v>2</v>
      </c>
      <c r="B2" s="645"/>
      <c r="C2" s="645"/>
      <c r="D2" s="645"/>
      <c r="E2" s="645"/>
      <c r="F2" s="645"/>
      <c r="G2" s="645"/>
      <c r="H2" s="646" t="s">
        <v>3</v>
      </c>
      <c r="I2" s="646"/>
      <c r="J2" s="646"/>
      <c r="K2" s="9"/>
      <c r="L2" s="646" t="s">
        <v>4</v>
      </c>
      <c r="M2" s="646"/>
    </row>
    <row r="3" spans="1:13" ht="20.65" customHeight="1" x14ac:dyDescent="0.25">
      <c r="A3" s="10" t="s">
        <v>5</v>
      </c>
      <c r="B3" s="11" t="s">
        <v>6</v>
      </c>
      <c r="C3" s="10" t="s">
        <v>7</v>
      </c>
      <c r="D3" s="11" t="s">
        <v>8</v>
      </c>
      <c r="E3" s="11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1" t="s">
        <v>14</v>
      </c>
      <c r="K3" s="9"/>
      <c r="L3" s="11" t="s">
        <v>15</v>
      </c>
      <c r="M3" s="11" t="s">
        <v>16</v>
      </c>
    </row>
  </sheetData>
  <mergeCells count="5">
    <mergeCell ref="A1:J1"/>
    <mergeCell ref="K1:M1"/>
    <mergeCell ref="A2:G2"/>
    <mergeCell ref="H2:J2"/>
    <mergeCell ref="L2:M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selection sqref="A1:T1"/>
    </sheetView>
  </sheetViews>
  <sheetFormatPr baseColWidth="10" defaultColWidth="9.140625" defaultRowHeight="15" x14ac:dyDescent="0.25"/>
  <cols>
    <col min="1" max="1" width="4.5703125" customWidth="1"/>
    <col min="2" max="2" width="0.5703125" customWidth="1"/>
    <col min="3" max="3" width="5.5703125" customWidth="1"/>
    <col min="4" max="4" width="0.42578125" customWidth="1"/>
    <col min="5" max="5" width="5" customWidth="1"/>
    <col min="6" max="6" width="0.42578125" customWidth="1"/>
    <col min="7" max="7" width="5.28515625" customWidth="1"/>
    <col min="8" max="8" width="0.42578125" customWidth="1"/>
    <col min="9" max="9" width="7" customWidth="1"/>
    <col min="10" max="10" width="0.140625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5.85546875" customWidth="1"/>
    <col min="20" max="20" width="0.5703125" customWidth="1"/>
    <col min="21" max="21" width="26.28515625" customWidth="1"/>
    <col min="22" max="22" width="0.5703125" customWidth="1"/>
    <col min="23" max="23" width="12.7109375" customWidth="1"/>
    <col min="24" max="24" width="0.42578125" customWidth="1"/>
    <col min="25" max="25" width="13.5703125" customWidth="1"/>
    <col min="26" max="26" width="0.140625" customWidth="1"/>
  </cols>
  <sheetData>
    <row r="1" spans="1:26" ht="18.399999999999999" customHeight="1" x14ac:dyDescent="0.25">
      <c r="A1" s="656" t="s">
        <v>0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  <c r="S1" s="656"/>
      <c r="T1" s="656"/>
      <c r="U1" s="656" t="s">
        <v>1</v>
      </c>
      <c r="V1" s="656"/>
      <c r="W1" s="656"/>
      <c r="X1" s="656"/>
      <c r="Y1" s="656"/>
      <c r="Z1" s="656"/>
    </row>
    <row r="2" spans="1:26" ht="14.65" customHeight="1" x14ac:dyDescent="0.25">
      <c r="A2" s="651" t="s">
        <v>2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47" t="s">
        <v>3</v>
      </c>
      <c r="P2" s="647"/>
      <c r="Q2" s="647"/>
      <c r="R2" s="647"/>
      <c r="S2" s="647"/>
      <c r="T2" s="647"/>
      <c r="U2" s="652"/>
      <c r="V2" s="652"/>
      <c r="W2" s="647" t="s">
        <v>4</v>
      </c>
      <c r="X2" s="647"/>
      <c r="Y2" s="647"/>
      <c r="Z2" s="647"/>
    </row>
    <row r="3" spans="1:26" ht="20.65" customHeight="1" x14ac:dyDescent="0.25">
      <c r="A3" s="655" t="s">
        <v>5</v>
      </c>
      <c r="B3" s="655"/>
      <c r="C3" s="653" t="s">
        <v>6</v>
      </c>
      <c r="D3" s="653"/>
      <c r="E3" s="655" t="s">
        <v>7</v>
      </c>
      <c r="F3" s="655"/>
      <c r="G3" s="653" t="s">
        <v>8</v>
      </c>
      <c r="H3" s="653"/>
      <c r="I3" s="13" t="s">
        <v>9</v>
      </c>
      <c r="J3" s="655" t="s">
        <v>10</v>
      </c>
      <c r="K3" s="655"/>
      <c r="L3" s="655"/>
      <c r="M3" s="655" t="s">
        <v>11</v>
      </c>
      <c r="N3" s="655"/>
      <c r="O3" s="655" t="s">
        <v>12</v>
      </c>
      <c r="P3" s="655"/>
      <c r="Q3" s="655" t="s">
        <v>13</v>
      </c>
      <c r="R3" s="655"/>
      <c r="S3" s="653" t="s">
        <v>14</v>
      </c>
      <c r="T3" s="653"/>
      <c r="U3" s="652"/>
      <c r="V3" s="652"/>
      <c r="W3" s="653" t="s">
        <v>15</v>
      </c>
      <c r="X3" s="653"/>
      <c r="Y3" s="653" t="s">
        <v>16</v>
      </c>
      <c r="Z3" s="653"/>
    </row>
    <row r="4" spans="1:26" ht="13.7" customHeight="1" x14ac:dyDescent="0.25">
      <c r="A4" s="654" t="s">
        <v>17</v>
      </c>
      <c r="B4" s="654"/>
      <c r="C4" s="654"/>
      <c r="D4" s="654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2"/>
      <c r="U4" s="652"/>
      <c r="V4" s="654" t="s">
        <v>142</v>
      </c>
      <c r="W4" s="654"/>
      <c r="X4" s="654" t="s">
        <v>143</v>
      </c>
      <c r="Y4" s="654"/>
    </row>
    <row r="5" spans="1:26" ht="12.75" customHeight="1" x14ac:dyDescent="0.25">
      <c r="A5" s="12">
        <v>11</v>
      </c>
      <c r="B5" s="651">
        <v>0</v>
      </c>
      <c r="C5" s="651"/>
      <c r="D5" s="651">
        <v>0</v>
      </c>
      <c r="E5" s="651"/>
      <c r="F5" s="651">
        <v>4</v>
      </c>
      <c r="G5" s="651"/>
      <c r="H5" s="652"/>
      <c r="I5" s="652"/>
      <c r="J5" s="652"/>
      <c r="K5" s="12">
        <v>331</v>
      </c>
      <c r="L5" s="647">
        <v>100</v>
      </c>
      <c r="M5" s="647"/>
      <c r="N5" s="651">
        <v>1</v>
      </c>
      <c r="O5" s="651"/>
      <c r="P5" s="651">
        <v>1</v>
      </c>
      <c r="Q5" s="651"/>
      <c r="R5" s="651">
        <v>1</v>
      </c>
      <c r="S5" s="651"/>
      <c r="T5" s="652"/>
      <c r="U5" s="652"/>
      <c r="V5" s="647" t="s">
        <v>142</v>
      </c>
      <c r="W5" s="647"/>
      <c r="X5" s="647" t="s">
        <v>143</v>
      </c>
      <c r="Y5" s="647"/>
    </row>
    <row r="6" spans="1:26" ht="2.65" customHeight="1" x14ac:dyDescent="0.25">
      <c r="A6" s="648"/>
      <c r="B6" s="648"/>
      <c r="C6" s="648"/>
      <c r="D6" s="648"/>
      <c r="E6" s="648"/>
      <c r="F6" s="648"/>
      <c r="G6" s="648"/>
      <c r="H6" s="648"/>
      <c r="I6" s="648"/>
      <c r="J6" s="648"/>
      <c r="K6" s="648"/>
      <c r="L6" s="648"/>
      <c r="M6" s="648"/>
      <c r="N6" s="648"/>
      <c r="O6" s="648"/>
      <c r="P6" s="648"/>
      <c r="Q6" s="648"/>
      <c r="R6" s="648"/>
      <c r="S6" s="648"/>
      <c r="T6" s="648"/>
      <c r="U6" s="648"/>
      <c r="V6" s="649"/>
      <c r="W6" s="649"/>
      <c r="X6" s="650"/>
      <c r="Y6" s="650"/>
    </row>
  </sheetData>
  <mergeCells count="36">
    <mergeCell ref="A1:T1"/>
    <mergeCell ref="U1:Z1"/>
    <mergeCell ref="A2:N2"/>
    <mergeCell ref="O2:T2"/>
    <mergeCell ref="U2:V2"/>
    <mergeCell ref="W2:Z2"/>
    <mergeCell ref="W3:X3"/>
    <mergeCell ref="Y3:Z3"/>
    <mergeCell ref="A4:S4"/>
    <mergeCell ref="T4:U4"/>
    <mergeCell ref="V4:W4"/>
    <mergeCell ref="X4:Y4"/>
    <mergeCell ref="M3:N3"/>
    <mergeCell ref="O3:P3"/>
    <mergeCell ref="Q3:R3"/>
    <mergeCell ref="S3:T3"/>
    <mergeCell ref="U3:V3"/>
    <mergeCell ref="A3:B3"/>
    <mergeCell ref="C3:D3"/>
    <mergeCell ref="E3:F3"/>
    <mergeCell ref="G3:H3"/>
    <mergeCell ref="J3:L3"/>
    <mergeCell ref="X5:Y5"/>
    <mergeCell ref="A6:U6"/>
    <mergeCell ref="V6:W6"/>
    <mergeCell ref="X6:Y6"/>
    <mergeCell ref="N5:O5"/>
    <mergeCell ref="P5:Q5"/>
    <mergeCell ref="R5:S5"/>
    <mergeCell ref="T5:U5"/>
    <mergeCell ref="V5:W5"/>
    <mergeCell ref="B5:C5"/>
    <mergeCell ref="D5:E5"/>
    <mergeCell ref="F5:G5"/>
    <mergeCell ref="H5:J5"/>
    <mergeCell ref="L5:M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selection sqref="A1:T1"/>
    </sheetView>
  </sheetViews>
  <sheetFormatPr baseColWidth="10" defaultColWidth="9.140625" defaultRowHeight="15" x14ac:dyDescent="0.25"/>
  <cols>
    <col min="1" max="1" width="4.5703125" customWidth="1"/>
    <col min="2" max="2" width="0.5703125" customWidth="1"/>
    <col min="3" max="3" width="5.5703125" customWidth="1"/>
    <col min="4" max="4" width="0.42578125" customWidth="1"/>
    <col min="5" max="5" width="5" customWidth="1"/>
    <col min="6" max="6" width="0.42578125" customWidth="1"/>
    <col min="7" max="7" width="5.28515625" customWidth="1"/>
    <col min="8" max="8" width="0.42578125" customWidth="1"/>
    <col min="9" max="9" width="7" customWidth="1"/>
    <col min="10" max="10" width="0.140625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5.85546875" customWidth="1"/>
    <col min="20" max="20" width="0.5703125" customWidth="1"/>
    <col min="21" max="21" width="26.28515625" customWidth="1"/>
    <col min="22" max="22" width="0.5703125" customWidth="1"/>
    <col min="23" max="23" width="12.7109375" customWidth="1"/>
    <col min="24" max="24" width="0.42578125" customWidth="1"/>
    <col min="25" max="25" width="13.5703125" customWidth="1"/>
    <col min="26" max="26" width="0.140625" customWidth="1"/>
  </cols>
  <sheetData>
    <row r="1" spans="1:26" ht="18.399999999999999" customHeight="1" x14ac:dyDescent="0.25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 t="s">
        <v>1</v>
      </c>
      <c r="V1" s="667"/>
      <c r="W1" s="667"/>
      <c r="X1" s="667"/>
      <c r="Y1" s="667"/>
      <c r="Z1" s="667"/>
    </row>
    <row r="2" spans="1:26" ht="14.65" customHeight="1" x14ac:dyDescent="0.25">
      <c r="A2" s="661" t="s">
        <v>2</v>
      </c>
      <c r="B2" s="661"/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0" t="s">
        <v>3</v>
      </c>
      <c r="P2" s="660"/>
      <c r="Q2" s="660"/>
      <c r="R2" s="660"/>
      <c r="S2" s="660"/>
      <c r="T2" s="660"/>
      <c r="U2" s="662"/>
      <c r="V2" s="662"/>
      <c r="W2" s="660" t="s">
        <v>4</v>
      </c>
      <c r="X2" s="660"/>
      <c r="Y2" s="660"/>
      <c r="Z2" s="660"/>
    </row>
    <row r="3" spans="1:26" ht="20.65" customHeight="1" x14ac:dyDescent="0.25">
      <c r="A3" s="666" t="s">
        <v>5</v>
      </c>
      <c r="B3" s="666"/>
      <c r="C3" s="664" t="s">
        <v>6</v>
      </c>
      <c r="D3" s="664"/>
      <c r="E3" s="666" t="s">
        <v>7</v>
      </c>
      <c r="F3" s="666"/>
      <c r="G3" s="664" t="s">
        <v>8</v>
      </c>
      <c r="H3" s="664"/>
      <c r="I3" s="15" t="s">
        <v>9</v>
      </c>
      <c r="J3" s="666" t="s">
        <v>10</v>
      </c>
      <c r="K3" s="666"/>
      <c r="L3" s="666"/>
      <c r="M3" s="666" t="s">
        <v>11</v>
      </c>
      <c r="N3" s="666"/>
      <c r="O3" s="666" t="s">
        <v>12</v>
      </c>
      <c r="P3" s="666"/>
      <c r="Q3" s="666" t="s">
        <v>13</v>
      </c>
      <c r="R3" s="666"/>
      <c r="S3" s="664" t="s">
        <v>14</v>
      </c>
      <c r="T3" s="664"/>
      <c r="U3" s="662"/>
      <c r="V3" s="662"/>
      <c r="W3" s="664" t="s">
        <v>15</v>
      </c>
      <c r="X3" s="664"/>
      <c r="Y3" s="664" t="s">
        <v>16</v>
      </c>
      <c r="Z3" s="664"/>
    </row>
    <row r="4" spans="1:26" ht="13.7" customHeight="1" x14ac:dyDescent="0.25">
      <c r="A4" s="665" t="s">
        <v>144</v>
      </c>
      <c r="B4" s="665"/>
      <c r="C4" s="665"/>
      <c r="D4" s="665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2"/>
      <c r="U4" s="662"/>
      <c r="V4" s="665" t="s">
        <v>145</v>
      </c>
      <c r="W4" s="665"/>
      <c r="X4" s="665" t="s">
        <v>146</v>
      </c>
      <c r="Y4" s="665"/>
    </row>
    <row r="5" spans="1:26" ht="12.2" customHeight="1" x14ac:dyDescent="0.25">
      <c r="A5" s="660">
        <v>98</v>
      </c>
      <c r="B5" s="661">
        <v>0</v>
      </c>
      <c r="C5" s="661"/>
      <c r="D5" s="661">
        <v>0</v>
      </c>
      <c r="E5" s="661"/>
      <c r="F5" s="661">
        <v>0</v>
      </c>
      <c r="G5" s="661"/>
      <c r="H5" s="662"/>
      <c r="I5" s="662"/>
      <c r="J5" s="662"/>
      <c r="K5" s="14">
        <v>331</v>
      </c>
      <c r="L5" s="660">
        <v>100</v>
      </c>
      <c r="M5" s="660"/>
      <c r="N5" s="661">
        <v>4</v>
      </c>
      <c r="O5" s="661"/>
      <c r="P5" s="661">
        <v>2</v>
      </c>
      <c r="Q5" s="661"/>
      <c r="R5" s="661">
        <v>1</v>
      </c>
      <c r="S5" s="661"/>
      <c r="T5" s="662"/>
      <c r="U5" s="662"/>
      <c r="V5" s="663">
        <v>200</v>
      </c>
      <c r="W5" s="663"/>
      <c r="X5" s="663">
        <v>200</v>
      </c>
      <c r="Y5" s="663"/>
    </row>
    <row r="6" spans="1:26" ht="12.2" customHeight="1" x14ac:dyDescent="0.25">
      <c r="A6" s="660">
        <v>98</v>
      </c>
      <c r="B6" s="661">
        <v>0</v>
      </c>
      <c r="C6" s="606"/>
      <c r="D6" s="661">
        <v>0</v>
      </c>
      <c r="E6" s="606"/>
      <c r="F6" s="661">
        <v>0</v>
      </c>
      <c r="G6" s="606"/>
      <c r="H6" s="662"/>
      <c r="I6" s="606"/>
      <c r="J6" s="606"/>
      <c r="K6" s="14">
        <v>331</v>
      </c>
      <c r="L6" s="660">
        <v>100</v>
      </c>
      <c r="M6" s="660"/>
      <c r="N6" s="661">
        <v>4</v>
      </c>
      <c r="O6" s="661"/>
      <c r="P6" s="661">
        <v>2</v>
      </c>
      <c r="Q6" s="661"/>
      <c r="R6" s="661">
        <v>4</v>
      </c>
      <c r="S6" s="661"/>
      <c r="T6" s="662"/>
      <c r="U6" s="662"/>
      <c r="V6" s="660" t="s">
        <v>147</v>
      </c>
      <c r="W6" s="660"/>
      <c r="X6" s="660" t="s">
        <v>148</v>
      </c>
      <c r="Y6" s="660"/>
    </row>
    <row r="7" spans="1:26" ht="12.2" customHeight="1" x14ac:dyDescent="0.25">
      <c r="A7" s="660">
        <v>98</v>
      </c>
      <c r="B7" s="661">
        <v>0</v>
      </c>
      <c r="C7" s="606"/>
      <c r="D7" s="661">
        <v>0</v>
      </c>
      <c r="E7" s="606"/>
      <c r="F7" s="661">
        <v>0</v>
      </c>
      <c r="G7" s="606"/>
      <c r="H7" s="662"/>
      <c r="I7" s="606"/>
      <c r="J7" s="606"/>
      <c r="K7" s="14">
        <v>331</v>
      </c>
      <c r="L7" s="660">
        <v>100</v>
      </c>
      <c r="M7" s="660"/>
      <c r="N7" s="661">
        <v>4</v>
      </c>
      <c r="O7" s="661"/>
      <c r="P7" s="661">
        <v>2</v>
      </c>
      <c r="Q7" s="661"/>
      <c r="R7" s="661">
        <v>6</v>
      </c>
      <c r="S7" s="661"/>
      <c r="T7" s="662"/>
      <c r="U7" s="662"/>
      <c r="V7" s="660" t="s">
        <v>149</v>
      </c>
      <c r="W7" s="660"/>
      <c r="X7" s="660" t="s">
        <v>149</v>
      </c>
      <c r="Y7" s="660"/>
    </row>
    <row r="8" spans="1:26" ht="12.2" customHeight="1" x14ac:dyDescent="0.25">
      <c r="A8" s="660">
        <v>98</v>
      </c>
      <c r="B8" s="661">
        <v>0</v>
      </c>
      <c r="C8" s="606"/>
      <c r="D8" s="661">
        <v>0</v>
      </c>
      <c r="E8" s="606"/>
      <c r="F8" s="661">
        <v>0</v>
      </c>
      <c r="G8" s="606"/>
      <c r="H8" s="662"/>
      <c r="I8" s="606"/>
      <c r="J8" s="606"/>
      <c r="K8" s="14">
        <v>331</v>
      </c>
      <c r="L8" s="660">
        <v>100</v>
      </c>
      <c r="M8" s="660"/>
      <c r="N8" s="661">
        <v>4</v>
      </c>
      <c r="O8" s="661"/>
      <c r="P8" s="661">
        <v>4</v>
      </c>
      <c r="Q8" s="661"/>
      <c r="R8" s="661">
        <v>1</v>
      </c>
      <c r="S8" s="661"/>
      <c r="T8" s="662"/>
      <c r="U8" s="662"/>
      <c r="V8" s="660" t="s">
        <v>150</v>
      </c>
      <c r="W8" s="660"/>
      <c r="X8" s="660" t="s">
        <v>150</v>
      </c>
      <c r="Y8" s="660"/>
    </row>
    <row r="9" spans="1:26" ht="2.1" customHeight="1" x14ac:dyDescent="0.25">
      <c r="A9" s="657"/>
      <c r="B9" s="657"/>
      <c r="C9" s="657"/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  <c r="Q9" s="657"/>
      <c r="R9" s="657"/>
      <c r="S9" s="657"/>
      <c r="T9" s="657"/>
      <c r="U9" s="657"/>
      <c r="V9" s="658"/>
      <c r="W9" s="658"/>
      <c r="X9" s="659"/>
      <c r="Y9" s="659"/>
    </row>
  </sheetData>
  <mergeCells count="58">
    <mergeCell ref="A1:T1"/>
    <mergeCell ref="U1:Z1"/>
    <mergeCell ref="A2:N2"/>
    <mergeCell ref="O2:T2"/>
    <mergeCell ref="U2:V2"/>
    <mergeCell ref="W2:Z2"/>
    <mergeCell ref="W3:X3"/>
    <mergeCell ref="Y3:Z3"/>
    <mergeCell ref="A4:S4"/>
    <mergeCell ref="T4:U4"/>
    <mergeCell ref="V4:W4"/>
    <mergeCell ref="X4:Y4"/>
    <mergeCell ref="M3:N3"/>
    <mergeCell ref="O3:P3"/>
    <mergeCell ref="Q3:R3"/>
    <mergeCell ref="S3:T3"/>
    <mergeCell ref="U3:V3"/>
    <mergeCell ref="A3:B3"/>
    <mergeCell ref="C3:D3"/>
    <mergeCell ref="E3:F3"/>
    <mergeCell ref="G3:H3"/>
    <mergeCell ref="J3:L3"/>
    <mergeCell ref="A5:A8"/>
    <mergeCell ref="B5:C8"/>
    <mergeCell ref="D5:E8"/>
    <mergeCell ref="F5:G8"/>
    <mergeCell ref="H5:J8"/>
    <mergeCell ref="T7:U7"/>
    <mergeCell ref="V5:W5"/>
    <mergeCell ref="X5:Y5"/>
    <mergeCell ref="L6:M6"/>
    <mergeCell ref="N6:O6"/>
    <mergeCell ref="P6:Q6"/>
    <mergeCell ref="R6:S6"/>
    <mergeCell ref="T6:U6"/>
    <mergeCell ref="V6:W6"/>
    <mergeCell ref="X6:Y6"/>
    <mergeCell ref="L5:M5"/>
    <mergeCell ref="N5:O5"/>
    <mergeCell ref="P5:Q5"/>
    <mergeCell ref="R5:S5"/>
    <mergeCell ref="T5:U5"/>
    <mergeCell ref="A9:U9"/>
    <mergeCell ref="V9:W9"/>
    <mergeCell ref="X9:Y9"/>
    <mergeCell ref="V7:W7"/>
    <mergeCell ref="X7:Y7"/>
    <mergeCell ref="L8:M8"/>
    <mergeCell ref="N8:O8"/>
    <mergeCell ref="P8:Q8"/>
    <mergeCell ref="R8:S8"/>
    <mergeCell ref="T8:U8"/>
    <mergeCell ref="V8:W8"/>
    <mergeCell ref="X8:Y8"/>
    <mergeCell ref="L7:M7"/>
    <mergeCell ref="N7:O7"/>
    <mergeCell ref="P7:Q7"/>
    <mergeCell ref="R7:S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selection activeCell="W2" sqref="W2:Z2"/>
    </sheetView>
  </sheetViews>
  <sheetFormatPr baseColWidth="10" defaultColWidth="9.140625" defaultRowHeight="15" x14ac:dyDescent="0.25"/>
  <cols>
    <col min="1" max="1" width="4.5703125" customWidth="1"/>
    <col min="2" max="2" width="0.5703125" customWidth="1"/>
    <col min="3" max="3" width="5.5703125" customWidth="1"/>
    <col min="4" max="4" width="0.42578125" customWidth="1"/>
    <col min="5" max="5" width="5" customWidth="1"/>
    <col min="6" max="6" width="0.42578125" customWidth="1"/>
    <col min="7" max="7" width="5.28515625" customWidth="1"/>
    <col min="8" max="8" width="0.42578125" customWidth="1"/>
    <col min="9" max="9" width="7" customWidth="1"/>
    <col min="10" max="10" width="0.140625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5.85546875" customWidth="1"/>
    <col min="20" max="20" width="0.5703125" customWidth="1"/>
    <col min="21" max="21" width="26.28515625" customWidth="1"/>
    <col min="22" max="22" width="0.5703125" customWidth="1"/>
    <col min="23" max="23" width="12.7109375" customWidth="1"/>
    <col min="24" max="24" width="0.42578125" customWidth="1"/>
    <col min="25" max="25" width="13.5703125" customWidth="1"/>
    <col min="26" max="26" width="0.140625" customWidth="1"/>
  </cols>
  <sheetData>
    <row r="1" spans="1:26" ht="18.399999999999999" customHeight="1" x14ac:dyDescent="0.25">
      <c r="A1" s="677" t="s">
        <v>0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  <c r="T1" s="677"/>
      <c r="U1" s="677" t="s">
        <v>1</v>
      </c>
      <c r="V1" s="677"/>
      <c r="W1" s="677"/>
      <c r="X1" s="677"/>
      <c r="Y1" s="677"/>
      <c r="Z1" s="677"/>
    </row>
    <row r="2" spans="1:26" ht="14.65" customHeight="1" x14ac:dyDescent="0.25">
      <c r="A2" s="672" t="s">
        <v>2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1" t="s">
        <v>3</v>
      </c>
      <c r="P2" s="671"/>
      <c r="Q2" s="671"/>
      <c r="R2" s="671"/>
      <c r="S2" s="671"/>
      <c r="T2" s="671"/>
      <c r="U2" s="558"/>
      <c r="V2" s="558"/>
      <c r="W2" s="671" t="s">
        <v>4</v>
      </c>
      <c r="X2" s="671"/>
      <c r="Y2" s="671"/>
      <c r="Z2" s="671"/>
    </row>
    <row r="3" spans="1:26" ht="20.65" customHeight="1" x14ac:dyDescent="0.25">
      <c r="A3" s="676" t="s">
        <v>5</v>
      </c>
      <c r="B3" s="676"/>
      <c r="C3" s="675" t="s">
        <v>6</v>
      </c>
      <c r="D3" s="675"/>
      <c r="E3" s="676" t="s">
        <v>7</v>
      </c>
      <c r="F3" s="676"/>
      <c r="G3" s="675" t="s">
        <v>8</v>
      </c>
      <c r="H3" s="675"/>
      <c r="I3" s="17" t="s">
        <v>9</v>
      </c>
      <c r="J3" s="676" t="s">
        <v>10</v>
      </c>
      <c r="K3" s="676"/>
      <c r="L3" s="676"/>
      <c r="M3" s="676" t="s">
        <v>11</v>
      </c>
      <c r="N3" s="676"/>
      <c r="O3" s="676" t="s">
        <v>12</v>
      </c>
      <c r="P3" s="676"/>
      <c r="Q3" s="676" t="s">
        <v>13</v>
      </c>
      <c r="R3" s="676"/>
      <c r="S3" s="675" t="s">
        <v>14</v>
      </c>
      <c r="T3" s="675"/>
      <c r="U3" s="558"/>
      <c r="V3" s="558"/>
      <c r="W3" s="675" t="s">
        <v>15</v>
      </c>
      <c r="X3" s="675"/>
      <c r="Y3" s="675" t="s">
        <v>16</v>
      </c>
      <c r="Z3" s="675"/>
    </row>
    <row r="4" spans="1:26" ht="13.7" customHeight="1" x14ac:dyDescent="0.25">
      <c r="A4" s="674" t="s">
        <v>140</v>
      </c>
      <c r="B4" s="674"/>
      <c r="C4" s="674"/>
      <c r="D4" s="674"/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4"/>
      <c r="P4" s="674"/>
      <c r="Q4" s="674"/>
      <c r="R4" s="674"/>
      <c r="S4" s="674"/>
      <c r="T4" s="558"/>
      <c r="U4" s="558"/>
      <c r="V4" s="674" t="s">
        <v>151</v>
      </c>
      <c r="W4" s="674"/>
      <c r="X4" s="674" t="s">
        <v>152</v>
      </c>
      <c r="Y4" s="674"/>
    </row>
    <row r="5" spans="1:26" ht="12.2" customHeight="1" x14ac:dyDescent="0.25">
      <c r="A5" s="671">
        <v>99</v>
      </c>
      <c r="B5" s="672">
        <v>0</v>
      </c>
      <c r="C5" s="672"/>
      <c r="D5" s="672">
        <v>0</v>
      </c>
      <c r="E5" s="672"/>
      <c r="F5" s="672">
        <v>0</v>
      </c>
      <c r="G5" s="672"/>
      <c r="H5" s="558"/>
      <c r="I5" s="558"/>
      <c r="J5" s="558"/>
      <c r="K5" s="16">
        <v>331</v>
      </c>
      <c r="L5" s="671">
        <v>100</v>
      </c>
      <c r="M5" s="671"/>
      <c r="N5" s="672">
        <v>7</v>
      </c>
      <c r="O5" s="672"/>
      <c r="P5" s="672">
        <v>1</v>
      </c>
      <c r="Q5" s="672"/>
      <c r="R5" s="672">
        <v>1</v>
      </c>
      <c r="S5" s="672"/>
      <c r="T5" s="558"/>
      <c r="U5" s="558"/>
      <c r="V5" s="671" t="s">
        <v>153</v>
      </c>
      <c r="W5" s="671"/>
      <c r="X5" s="671" t="s">
        <v>152</v>
      </c>
      <c r="Y5" s="671"/>
    </row>
    <row r="6" spans="1:26" ht="12.2" customHeight="1" x14ac:dyDescent="0.25">
      <c r="A6" s="671">
        <v>99</v>
      </c>
      <c r="B6" s="672">
        <v>0</v>
      </c>
      <c r="C6" s="606"/>
      <c r="D6" s="672">
        <v>0</v>
      </c>
      <c r="E6" s="606"/>
      <c r="F6" s="672">
        <v>0</v>
      </c>
      <c r="G6" s="606"/>
      <c r="H6" s="558"/>
      <c r="I6" s="606"/>
      <c r="J6" s="606"/>
      <c r="K6" s="16">
        <v>331</v>
      </c>
      <c r="L6" s="671">
        <v>9993</v>
      </c>
      <c r="M6" s="671"/>
      <c r="N6" s="672">
        <v>7</v>
      </c>
      <c r="O6" s="672"/>
      <c r="P6" s="672">
        <v>1</v>
      </c>
      <c r="Q6" s="672"/>
      <c r="R6" s="672">
        <v>1</v>
      </c>
      <c r="S6" s="672"/>
      <c r="T6" s="558"/>
      <c r="U6" s="558"/>
      <c r="V6" s="673">
        <v>0</v>
      </c>
      <c r="W6" s="673"/>
      <c r="X6" s="673">
        <v>0</v>
      </c>
      <c r="Y6" s="673"/>
    </row>
    <row r="7" spans="1:26" ht="12.2" customHeight="1" x14ac:dyDescent="0.25">
      <c r="A7" s="671">
        <v>99</v>
      </c>
      <c r="B7" s="672">
        <v>0</v>
      </c>
      <c r="C7" s="606"/>
      <c r="D7" s="672">
        <v>0</v>
      </c>
      <c r="E7" s="606"/>
      <c r="F7" s="672">
        <v>0</v>
      </c>
      <c r="G7" s="606"/>
      <c r="H7" s="558"/>
      <c r="I7" s="606"/>
      <c r="J7" s="606"/>
      <c r="K7" s="16">
        <v>331</v>
      </c>
      <c r="L7" s="671">
        <v>100</v>
      </c>
      <c r="M7" s="671"/>
      <c r="N7" s="672">
        <v>7</v>
      </c>
      <c r="O7" s="672"/>
      <c r="P7" s="672">
        <v>4</v>
      </c>
      <c r="Q7" s="672"/>
      <c r="R7" s="672">
        <v>1</v>
      </c>
      <c r="S7" s="672"/>
      <c r="T7" s="558"/>
      <c r="U7" s="558"/>
      <c r="V7" s="671" t="s">
        <v>154</v>
      </c>
      <c r="W7" s="671"/>
      <c r="X7" s="673">
        <v>0</v>
      </c>
      <c r="Y7" s="673"/>
    </row>
    <row r="8" spans="1:26" ht="13.7" customHeight="1" x14ac:dyDescent="0.25">
      <c r="A8" s="674" t="s">
        <v>155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  <c r="L8" s="674"/>
      <c r="M8" s="674"/>
      <c r="N8" s="674"/>
      <c r="O8" s="674"/>
      <c r="P8" s="674"/>
      <c r="Q8" s="674"/>
      <c r="R8" s="674"/>
      <c r="S8" s="674"/>
      <c r="T8" s="558"/>
      <c r="U8" s="558"/>
      <c r="V8" s="674" t="s">
        <v>156</v>
      </c>
      <c r="W8" s="674"/>
      <c r="X8" s="674" t="s">
        <v>157</v>
      </c>
      <c r="Y8" s="674"/>
    </row>
    <row r="9" spans="1:26" ht="12.2" customHeight="1" x14ac:dyDescent="0.25">
      <c r="A9" s="671">
        <v>99</v>
      </c>
      <c r="B9" s="672">
        <v>0</v>
      </c>
      <c r="C9" s="672"/>
      <c r="D9" s="672">
        <v>0</v>
      </c>
      <c r="E9" s="672"/>
      <c r="F9" s="672">
        <v>0</v>
      </c>
      <c r="G9" s="672"/>
      <c r="H9" s="558"/>
      <c r="I9" s="558"/>
      <c r="J9" s="558"/>
      <c r="K9" s="16">
        <v>331</v>
      </c>
      <c r="L9" s="671">
        <v>100</v>
      </c>
      <c r="M9" s="671"/>
      <c r="N9" s="672">
        <v>8</v>
      </c>
      <c r="O9" s="672"/>
      <c r="P9" s="672">
        <v>7</v>
      </c>
      <c r="Q9" s="672"/>
      <c r="R9" s="672">
        <v>1</v>
      </c>
      <c r="S9" s="672"/>
      <c r="T9" s="558"/>
      <c r="U9" s="558"/>
      <c r="V9" s="671" t="s">
        <v>156</v>
      </c>
      <c r="W9" s="671"/>
      <c r="X9" s="671" t="s">
        <v>158</v>
      </c>
      <c r="Y9" s="671"/>
    </row>
    <row r="10" spans="1:26" ht="12.2" customHeight="1" x14ac:dyDescent="0.25">
      <c r="A10" s="671">
        <v>99</v>
      </c>
      <c r="B10" s="672">
        <v>0</v>
      </c>
      <c r="C10" s="606"/>
      <c r="D10" s="672">
        <v>0</v>
      </c>
      <c r="E10" s="606"/>
      <c r="F10" s="672">
        <v>0</v>
      </c>
      <c r="G10" s="606"/>
      <c r="H10" s="558"/>
      <c r="I10" s="606"/>
      <c r="J10" s="606"/>
      <c r="K10" s="16">
        <v>331</v>
      </c>
      <c r="L10" s="671">
        <v>9993</v>
      </c>
      <c r="M10" s="671"/>
      <c r="N10" s="672">
        <v>8</v>
      </c>
      <c r="O10" s="672"/>
      <c r="P10" s="672">
        <v>7</v>
      </c>
      <c r="Q10" s="672"/>
      <c r="R10" s="672">
        <v>1</v>
      </c>
      <c r="S10" s="672"/>
      <c r="T10" s="558"/>
      <c r="U10" s="558"/>
      <c r="V10" s="673">
        <v>0</v>
      </c>
      <c r="W10" s="673"/>
      <c r="X10" s="671" t="s">
        <v>159</v>
      </c>
      <c r="Y10" s="671"/>
    </row>
    <row r="11" spans="1:26" ht="2.1" customHeight="1" x14ac:dyDescent="0.25">
      <c r="A11" s="668"/>
      <c r="B11" s="668"/>
      <c r="C11" s="668"/>
      <c r="D11" s="668"/>
      <c r="E11" s="668"/>
      <c r="F11" s="668"/>
      <c r="G11" s="668"/>
      <c r="H11" s="668"/>
      <c r="I11" s="668"/>
      <c r="J11" s="668"/>
      <c r="K11" s="668"/>
      <c r="L11" s="668"/>
      <c r="M11" s="668"/>
      <c r="N11" s="668"/>
      <c r="O11" s="668"/>
      <c r="P11" s="668"/>
      <c r="Q11" s="668"/>
      <c r="R11" s="668"/>
      <c r="S11" s="668"/>
      <c r="T11" s="668"/>
      <c r="U11" s="668"/>
      <c r="V11" s="669"/>
      <c r="W11" s="669"/>
      <c r="X11" s="670"/>
      <c r="Y11" s="670"/>
    </row>
  </sheetData>
  <mergeCells count="74">
    <mergeCell ref="A1:T1"/>
    <mergeCell ref="U1:Z1"/>
    <mergeCell ref="A2:N2"/>
    <mergeCell ref="O2:T2"/>
    <mergeCell ref="U2:V2"/>
    <mergeCell ref="W2:Z2"/>
    <mergeCell ref="W3:X3"/>
    <mergeCell ref="Y3:Z3"/>
    <mergeCell ref="A4:S4"/>
    <mergeCell ref="T4:U4"/>
    <mergeCell ref="V4:W4"/>
    <mergeCell ref="X4:Y4"/>
    <mergeCell ref="M3:N3"/>
    <mergeCell ref="O3:P3"/>
    <mergeCell ref="Q3:R3"/>
    <mergeCell ref="S3:T3"/>
    <mergeCell ref="U3:V3"/>
    <mergeCell ref="A3:B3"/>
    <mergeCell ref="C3:D3"/>
    <mergeCell ref="E3:F3"/>
    <mergeCell ref="G3:H3"/>
    <mergeCell ref="J3:L3"/>
    <mergeCell ref="V5:W5"/>
    <mergeCell ref="X5:Y5"/>
    <mergeCell ref="L6:M6"/>
    <mergeCell ref="N6:O6"/>
    <mergeCell ref="P6:Q6"/>
    <mergeCell ref="R6:S6"/>
    <mergeCell ref="T6:U6"/>
    <mergeCell ref="V6:W6"/>
    <mergeCell ref="X6:Y6"/>
    <mergeCell ref="L5:M5"/>
    <mergeCell ref="N5:O5"/>
    <mergeCell ref="P5:Q5"/>
    <mergeCell ref="R5:S5"/>
    <mergeCell ref="T5:U5"/>
    <mergeCell ref="V7:W7"/>
    <mergeCell ref="X7:Y7"/>
    <mergeCell ref="A8:S8"/>
    <mergeCell ref="T8:U8"/>
    <mergeCell ref="V8:W8"/>
    <mergeCell ref="X8:Y8"/>
    <mergeCell ref="L7:M7"/>
    <mergeCell ref="N7:O7"/>
    <mergeCell ref="P7:Q7"/>
    <mergeCell ref="R7:S7"/>
    <mergeCell ref="T7:U7"/>
    <mergeCell ref="A5:A7"/>
    <mergeCell ref="B5:C7"/>
    <mergeCell ref="D5:E7"/>
    <mergeCell ref="F5:G7"/>
    <mergeCell ref="H5:J7"/>
    <mergeCell ref="T9:U9"/>
    <mergeCell ref="A9:A10"/>
    <mergeCell ref="B9:C10"/>
    <mergeCell ref="D9:E10"/>
    <mergeCell ref="F9:G10"/>
    <mergeCell ref="H9:J10"/>
    <mergeCell ref="A11:U11"/>
    <mergeCell ref="V11:W11"/>
    <mergeCell ref="X11:Y11"/>
    <mergeCell ref="V9:W9"/>
    <mergeCell ref="X9:Y9"/>
    <mergeCell ref="L10:M10"/>
    <mergeCell ref="N10:O10"/>
    <mergeCell ref="P10:Q10"/>
    <mergeCell ref="R10:S10"/>
    <mergeCell ref="T10:U10"/>
    <mergeCell ref="V10:W10"/>
    <mergeCell ref="X10:Y10"/>
    <mergeCell ref="L9:M9"/>
    <mergeCell ref="N9:O9"/>
    <mergeCell ref="P9:Q9"/>
    <mergeCell ref="R9:S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2"/>
  <sheetViews>
    <sheetView tabSelected="1" workbookViewId="0">
      <selection activeCell="AC99" sqref="AC99"/>
    </sheetView>
  </sheetViews>
  <sheetFormatPr baseColWidth="10" defaultColWidth="9.140625" defaultRowHeight="12.75" x14ac:dyDescent="0.2"/>
  <cols>
    <col min="1" max="1" width="51.140625" style="284" customWidth="1"/>
    <col min="2" max="2" width="23.85546875" style="284" customWidth="1"/>
    <col min="3" max="3" width="0.5703125" style="284" hidden="1" customWidth="1"/>
    <col min="4" max="4" width="7.85546875" style="284" customWidth="1"/>
    <col min="5" max="5" width="0.42578125" style="284" hidden="1" customWidth="1"/>
    <col min="6" max="6" width="4.5703125" style="284" customWidth="1"/>
    <col min="7" max="7" width="0.42578125" style="284" hidden="1" customWidth="1"/>
    <col min="8" max="8" width="8.140625" style="284" customWidth="1"/>
    <col min="9" max="9" width="0.42578125" style="284" hidden="1" customWidth="1"/>
    <col min="10" max="10" width="7.85546875" style="284" customWidth="1"/>
    <col min="11" max="11" width="0.28515625" style="284" customWidth="1"/>
    <col min="12" max="12" width="3.5703125" style="284" customWidth="1"/>
    <col min="13" max="13" width="0.28515625" style="284" hidden="1" customWidth="1"/>
    <col min="14" max="14" width="3.85546875" style="284" customWidth="1"/>
    <col min="15" max="15" width="0" style="284" hidden="1" customWidth="1"/>
    <col min="16" max="16" width="4" style="284" customWidth="1"/>
    <col min="17" max="17" width="1.140625" style="284" hidden="1" customWidth="1"/>
    <col min="18" max="18" width="4" style="284" customWidth="1"/>
    <col min="19" max="19" width="0" style="284" hidden="1" customWidth="1"/>
    <col min="20" max="20" width="5.42578125" style="284" customWidth="1"/>
    <col min="21" max="21" width="0.5703125" style="284" hidden="1" customWidth="1"/>
    <col min="22" max="22" width="4.85546875" style="284" customWidth="1"/>
    <col min="23" max="23" width="2.42578125" style="284" customWidth="1"/>
    <col min="24" max="24" width="18.28515625" style="284" hidden="1" customWidth="1"/>
    <col min="25" max="25" width="13.7109375" style="285" customWidth="1"/>
    <col min="26" max="26" width="1" style="284" customWidth="1"/>
    <col min="27" max="27" width="13.42578125" style="285" customWidth="1"/>
    <col min="28" max="28" width="0.5703125" style="286" customWidth="1"/>
    <col min="29" max="29" width="15.28515625" style="286" customWidth="1"/>
    <col min="30" max="30" width="12.28515625" style="286" bestFit="1" customWidth="1"/>
    <col min="31" max="16384" width="9.140625" style="284"/>
  </cols>
  <sheetData>
    <row r="1" spans="1:27" x14ac:dyDescent="0.2">
      <c r="A1" s="362"/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4"/>
      <c r="Z1" s="363"/>
      <c r="AA1" s="365"/>
    </row>
    <row r="2" spans="1:27" ht="21" x14ac:dyDescent="0.35">
      <c r="A2" s="685" t="s">
        <v>253</v>
      </c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  <c r="T2" s="686"/>
      <c r="U2" s="686"/>
      <c r="V2" s="686"/>
      <c r="W2" s="686"/>
      <c r="X2" s="686"/>
      <c r="Y2" s="686"/>
      <c r="Z2" s="686"/>
      <c r="AA2" s="687"/>
    </row>
    <row r="3" spans="1:27" ht="21" x14ac:dyDescent="0.35">
      <c r="A3" s="688" t="s">
        <v>163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89"/>
      <c r="S3" s="689"/>
      <c r="T3" s="689"/>
      <c r="U3" s="689"/>
      <c r="V3" s="689"/>
      <c r="W3" s="689"/>
      <c r="X3" s="689"/>
      <c r="Y3" s="689"/>
      <c r="Z3" s="689"/>
      <c r="AA3" s="690"/>
    </row>
    <row r="4" spans="1:27" x14ac:dyDescent="0.2">
      <c r="A4" s="366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9"/>
      <c r="Z4" s="298"/>
      <c r="AA4" s="367"/>
    </row>
    <row r="5" spans="1:27" ht="21" x14ac:dyDescent="0.35">
      <c r="A5" s="368" t="s">
        <v>164</v>
      </c>
      <c r="B5" s="352" t="s">
        <v>253</v>
      </c>
      <c r="C5" s="353"/>
      <c r="D5" s="353"/>
      <c r="E5" s="298"/>
      <c r="F5" s="298"/>
      <c r="G5" s="298"/>
      <c r="H5" s="300"/>
      <c r="I5" s="300"/>
      <c r="J5" s="300"/>
      <c r="K5" s="300"/>
      <c r="L5" s="300"/>
      <c r="M5" s="300"/>
      <c r="N5" s="300"/>
      <c r="O5" s="300"/>
      <c r="P5" s="300"/>
      <c r="Q5" s="298"/>
      <c r="R5" s="298"/>
      <c r="S5" s="298"/>
      <c r="T5" s="298"/>
      <c r="U5" s="298"/>
      <c r="V5" s="298"/>
      <c r="W5" s="298"/>
      <c r="X5" s="298"/>
      <c r="Y5" s="299"/>
      <c r="Z5" s="298"/>
      <c r="AA5" s="367"/>
    </row>
    <row r="6" spans="1:27" ht="21" x14ac:dyDescent="0.35">
      <c r="A6" s="369"/>
      <c r="B6" s="353"/>
      <c r="C6" s="353"/>
      <c r="D6" s="353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9"/>
      <c r="Z6" s="298"/>
      <c r="AA6" s="367"/>
    </row>
    <row r="7" spans="1:27" ht="21" x14ac:dyDescent="0.35">
      <c r="A7" s="368" t="s">
        <v>178</v>
      </c>
      <c r="B7" s="691">
        <v>5136</v>
      </c>
      <c r="C7" s="691"/>
      <c r="D7" s="691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9"/>
      <c r="Z7" s="298"/>
      <c r="AA7" s="367"/>
    </row>
    <row r="8" spans="1:27" ht="21" x14ac:dyDescent="0.35">
      <c r="A8" s="369"/>
      <c r="B8" s="353"/>
      <c r="C8" s="353"/>
      <c r="D8" s="353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9"/>
      <c r="Z8" s="298"/>
      <c r="AA8" s="367"/>
    </row>
    <row r="9" spans="1:27" ht="21" x14ac:dyDescent="0.35">
      <c r="A9" s="368" t="s">
        <v>179</v>
      </c>
      <c r="B9" s="359" t="s">
        <v>322</v>
      </c>
      <c r="C9" s="354"/>
      <c r="D9" s="354"/>
      <c r="E9" s="299"/>
      <c r="F9" s="299"/>
      <c r="G9" s="299"/>
      <c r="H9" s="299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9"/>
      <c r="Z9" s="298"/>
      <c r="AA9" s="367"/>
    </row>
    <row r="10" spans="1:27" ht="21" x14ac:dyDescent="0.35">
      <c r="A10" s="369"/>
      <c r="B10" s="353"/>
      <c r="C10" s="353"/>
      <c r="D10" s="353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9"/>
      <c r="Z10" s="298"/>
      <c r="AA10" s="367"/>
    </row>
    <row r="11" spans="1:27" ht="21" x14ac:dyDescent="0.35">
      <c r="A11" s="368" t="s">
        <v>180</v>
      </c>
      <c r="B11" s="692">
        <v>2018</v>
      </c>
      <c r="C11" s="692"/>
      <c r="D11" s="692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9"/>
      <c r="Z11" s="298"/>
      <c r="AA11" s="367"/>
    </row>
    <row r="12" spans="1:27" s="286" customFormat="1" ht="21" x14ac:dyDescent="0.35">
      <c r="A12" s="370"/>
      <c r="B12" s="353"/>
      <c r="C12" s="353"/>
      <c r="D12" s="353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9"/>
      <c r="Z12" s="298"/>
      <c r="AA12" s="367"/>
    </row>
    <row r="13" spans="1:27" ht="13.5" thickBot="1" x14ac:dyDescent="0.25">
      <c r="A13" s="371"/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3"/>
      <c r="Z13" s="372"/>
      <c r="AA13" s="374"/>
    </row>
    <row r="14" spans="1:27" x14ac:dyDescent="0.2">
      <c r="A14" s="291"/>
      <c r="B14" s="693" t="s">
        <v>161</v>
      </c>
      <c r="C14" s="694"/>
      <c r="D14" s="693"/>
      <c r="E14" s="694"/>
      <c r="F14" s="693"/>
      <c r="G14" s="694"/>
      <c r="H14" s="693"/>
      <c r="I14" s="694"/>
      <c r="J14" s="693"/>
      <c r="K14" s="694"/>
      <c r="L14" s="693"/>
      <c r="M14" s="694"/>
      <c r="N14" s="693"/>
      <c r="O14" s="694"/>
      <c r="P14" s="693"/>
      <c r="Q14" s="694"/>
      <c r="R14" s="693"/>
      <c r="S14" s="694"/>
      <c r="T14" s="693"/>
      <c r="U14" s="694"/>
      <c r="V14" s="358"/>
      <c r="W14" s="695" t="s">
        <v>162</v>
      </c>
      <c r="X14" s="696"/>
      <c r="Y14" s="696"/>
      <c r="Z14" s="696"/>
      <c r="AA14" s="697"/>
    </row>
    <row r="15" spans="1:27" x14ac:dyDescent="0.2">
      <c r="A15" s="291"/>
      <c r="B15" s="678" t="s">
        <v>2</v>
      </c>
      <c r="C15" s="679"/>
      <c r="D15" s="678"/>
      <c r="E15" s="679"/>
      <c r="F15" s="678"/>
      <c r="G15" s="679"/>
      <c r="H15" s="678"/>
      <c r="I15" s="679"/>
      <c r="J15" s="678"/>
      <c r="K15" s="679"/>
      <c r="L15" s="678"/>
      <c r="M15" s="679"/>
      <c r="N15" s="678"/>
      <c r="O15" s="679"/>
      <c r="P15" s="680" t="s">
        <v>3</v>
      </c>
      <c r="Q15" s="681"/>
      <c r="R15" s="681"/>
      <c r="S15" s="681"/>
      <c r="T15" s="681"/>
      <c r="U15" s="681"/>
      <c r="V15" s="682"/>
      <c r="W15" s="683"/>
      <c r="X15" s="684"/>
      <c r="Y15" s="703" t="s">
        <v>4</v>
      </c>
      <c r="Z15" s="704"/>
      <c r="AA15" s="705"/>
    </row>
    <row r="16" spans="1:27" ht="20.65" customHeight="1" x14ac:dyDescent="0.2">
      <c r="A16" s="291"/>
      <c r="B16" s="706" t="s">
        <v>165</v>
      </c>
      <c r="C16" s="707"/>
      <c r="D16" s="708" t="s">
        <v>166</v>
      </c>
      <c r="E16" s="709"/>
      <c r="F16" s="710" t="s">
        <v>230</v>
      </c>
      <c r="G16" s="711"/>
      <c r="H16" s="708" t="s">
        <v>168</v>
      </c>
      <c r="I16" s="709"/>
      <c r="J16" s="293" t="s">
        <v>169</v>
      </c>
      <c r="K16" s="712" t="s">
        <v>170</v>
      </c>
      <c r="L16" s="713"/>
      <c r="M16" s="294"/>
      <c r="N16" s="710" t="s">
        <v>212</v>
      </c>
      <c r="O16" s="711"/>
      <c r="P16" s="710" t="s">
        <v>172</v>
      </c>
      <c r="Q16" s="711"/>
      <c r="R16" s="710" t="s">
        <v>173</v>
      </c>
      <c r="S16" s="713"/>
      <c r="T16" s="712" t="s">
        <v>174</v>
      </c>
      <c r="U16" s="713"/>
      <c r="V16" s="295" t="s">
        <v>177</v>
      </c>
      <c r="W16" s="296"/>
      <c r="X16" s="297"/>
      <c r="Y16" s="714" t="s">
        <v>175</v>
      </c>
      <c r="Z16" s="714"/>
      <c r="AA16" s="390" t="s">
        <v>176</v>
      </c>
    </row>
    <row r="17" spans="1:29" ht="20.65" customHeight="1" x14ac:dyDescent="0.2">
      <c r="A17" s="291"/>
      <c r="B17" s="678" t="s">
        <v>181</v>
      </c>
      <c r="C17" s="679"/>
      <c r="D17" s="678"/>
      <c r="E17" s="679"/>
      <c r="F17" s="678"/>
      <c r="G17" s="679"/>
      <c r="H17" s="678"/>
      <c r="I17" s="679"/>
      <c r="J17" s="678"/>
      <c r="K17" s="679"/>
      <c r="L17" s="678"/>
      <c r="M17" s="679"/>
      <c r="N17" s="678"/>
      <c r="O17" s="679"/>
      <c r="P17" s="678"/>
      <c r="Q17" s="679"/>
      <c r="R17" s="678"/>
      <c r="S17" s="679"/>
      <c r="T17" s="678"/>
      <c r="U17" s="679"/>
      <c r="V17" s="678"/>
      <c r="W17" s="722"/>
      <c r="X17" s="715"/>
      <c r="Y17" s="716"/>
      <c r="Z17" s="343"/>
      <c r="AA17" s="342"/>
    </row>
    <row r="18" spans="1:29" ht="13.5" customHeight="1" x14ac:dyDescent="0.2">
      <c r="A18" s="303" t="s">
        <v>244</v>
      </c>
      <c r="B18" s="717" t="s">
        <v>17</v>
      </c>
      <c r="C18" s="718"/>
      <c r="D18" s="718"/>
      <c r="E18" s="718"/>
      <c r="F18" s="718"/>
      <c r="G18" s="718"/>
      <c r="H18" s="718"/>
      <c r="I18" s="718"/>
      <c r="J18" s="718"/>
      <c r="K18" s="718"/>
      <c r="L18" s="718"/>
      <c r="M18" s="718"/>
      <c r="N18" s="718"/>
      <c r="O18" s="718"/>
      <c r="P18" s="718"/>
      <c r="Q18" s="718"/>
      <c r="R18" s="718"/>
      <c r="S18" s="718"/>
      <c r="T18" s="718"/>
      <c r="U18" s="718"/>
      <c r="V18" s="718"/>
      <c r="W18" s="718"/>
      <c r="X18" s="719">
        <f>+Y19+Y20+Y21+Y22+Y23+Y24+Y25+Y26+Y28+Y29+Y30+Y31+Y27</f>
        <v>17052074.739999998</v>
      </c>
      <c r="Y18" s="719"/>
      <c r="Z18" s="720">
        <f>+AA19+AA20+AA21+AA22+AA23+AA25+AA26+AA27+AA28+AA29+AA30+AA31</f>
        <v>17098545.850000005</v>
      </c>
      <c r="AA18" s="721"/>
    </row>
    <row r="19" spans="1:29" ht="14.25" customHeight="1" x14ac:dyDescent="0.25">
      <c r="A19" s="304" t="s">
        <v>231</v>
      </c>
      <c r="B19" s="715">
        <v>2</v>
      </c>
      <c r="C19" s="715">
        <v>1</v>
      </c>
      <c r="D19" s="715"/>
      <c r="E19" s="715">
        <v>1</v>
      </c>
      <c r="F19" s="715"/>
      <c r="G19" s="678">
        <v>1</v>
      </c>
      <c r="H19" s="679"/>
      <c r="I19" s="727"/>
      <c r="J19" s="727"/>
      <c r="K19" s="727"/>
      <c r="L19" s="305"/>
      <c r="M19" s="698">
        <v>2</v>
      </c>
      <c r="N19" s="698"/>
      <c r="O19" s="699">
        <v>1</v>
      </c>
      <c r="P19" s="700"/>
      <c r="Q19" s="701">
        <v>1</v>
      </c>
      <c r="R19" s="702"/>
      <c r="S19" s="306" t="s">
        <v>213</v>
      </c>
      <c r="T19" s="307">
        <v>1</v>
      </c>
      <c r="U19" s="308"/>
      <c r="V19" s="307">
        <v>0.1</v>
      </c>
      <c r="W19" s="727"/>
      <c r="X19" s="309"/>
      <c r="Y19" s="351">
        <v>10446630.130000001</v>
      </c>
      <c r="Z19" s="309"/>
      <c r="AA19" s="351">
        <v>10446630.130000001</v>
      </c>
      <c r="AB19" s="287"/>
      <c r="AC19" s="288"/>
    </row>
    <row r="20" spans="1:29" ht="14.25" customHeight="1" x14ac:dyDescent="0.25">
      <c r="A20" s="304" t="s">
        <v>254</v>
      </c>
      <c r="B20" s="715"/>
      <c r="C20" s="715"/>
      <c r="D20" s="715"/>
      <c r="E20" s="715"/>
      <c r="F20" s="715"/>
      <c r="G20" s="693"/>
      <c r="H20" s="694"/>
      <c r="I20" s="727"/>
      <c r="J20" s="727"/>
      <c r="K20" s="727"/>
      <c r="L20" s="333"/>
      <c r="M20" s="333"/>
      <c r="N20" s="333">
        <v>2</v>
      </c>
      <c r="O20" s="334"/>
      <c r="P20" s="335">
        <v>1</v>
      </c>
      <c r="Q20" s="336"/>
      <c r="R20" s="337">
        <v>1</v>
      </c>
      <c r="S20" s="339"/>
      <c r="T20" s="336">
        <v>2</v>
      </c>
      <c r="U20" s="308"/>
      <c r="V20" s="336">
        <v>0.2</v>
      </c>
      <c r="W20" s="727"/>
      <c r="X20" s="309"/>
      <c r="Y20" s="351">
        <v>2168117.5</v>
      </c>
      <c r="Z20" s="309"/>
      <c r="AA20" s="351">
        <v>2179100.42</v>
      </c>
      <c r="AB20" s="287"/>
      <c r="AC20" s="288"/>
    </row>
    <row r="21" spans="1:29" ht="14.25" customHeight="1" x14ac:dyDescent="0.25">
      <c r="A21" s="304" t="s">
        <v>287</v>
      </c>
      <c r="B21" s="715"/>
      <c r="C21" s="715"/>
      <c r="D21" s="715"/>
      <c r="E21" s="715"/>
      <c r="F21" s="715"/>
      <c r="G21" s="693"/>
      <c r="H21" s="694"/>
      <c r="I21" s="727"/>
      <c r="J21" s="727"/>
      <c r="K21" s="727"/>
      <c r="L21" s="375"/>
      <c r="M21" s="375"/>
      <c r="N21" s="375">
        <v>2</v>
      </c>
      <c r="O21" s="379"/>
      <c r="P21" s="378">
        <v>1</v>
      </c>
      <c r="Q21" s="376"/>
      <c r="R21" s="377">
        <v>1</v>
      </c>
      <c r="S21" s="339"/>
      <c r="T21" s="376">
        <v>2</v>
      </c>
      <c r="U21" s="308"/>
      <c r="V21" s="376">
        <v>0.6</v>
      </c>
      <c r="W21" s="727"/>
      <c r="X21" s="309"/>
      <c r="Y21" s="351">
        <v>1146466</v>
      </c>
      <c r="Z21" s="309"/>
      <c r="AA21" s="351">
        <v>1125424</v>
      </c>
      <c r="AB21" s="287"/>
      <c r="AC21" s="288"/>
    </row>
    <row r="22" spans="1:29" ht="14.25" customHeight="1" x14ac:dyDescent="0.25">
      <c r="A22" s="304" t="s">
        <v>232</v>
      </c>
      <c r="B22" s="715"/>
      <c r="C22" s="715"/>
      <c r="D22" s="715"/>
      <c r="E22" s="715"/>
      <c r="F22" s="715"/>
      <c r="G22" s="693"/>
      <c r="H22" s="694"/>
      <c r="I22" s="727"/>
      <c r="J22" s="727"/>
      <c r="K22" s="727"/>
      <c r="L22" s="305"/>
      <c r="M22" s="698">
        <v>2</v>
      </c>
      <c r="N22" s="698"/>
      <c r="O22" s="699">
        <v>1</v>
      </c>
      <c r="P22" s="700"/>
      <c r="Q22" s="701">
        <v>1</v>
      </c>
      <c r="R22" s="702"/>
      <c r="S22" s="310" t="s">
        <v>215</v>
      </c>
      <c r="T22" s="307">
        <v>3</v>
      </c>
      <c r="U22" s="308"/>
      <c r="V22" s="307">
        <v>0.1</v>
      </c>
      <c r="W22" s="727"/>
      <c r="X22" s="309"/>
      <c r="Y22" s="351">
        <v>759556.05</v>
      </c>
      <c r="Z22" s="309"/>
      <c r="AA22" s="351">
        <v>759556.05</v>
      </c>
      <c r="AB22" s="287"/>
      <c r="AC22" s="288"/>
    </row>
    <row r="23" spans="1:29" ht="14.25" customHeight="1" x14ac:dyDescent="0.25">
      <c r="A23" s="304" t="s">
        <v>305</v>
      </c>
      <c r="B23" s="715"/>
      <c r="C23" s="715"/>
      <c r="D23" s="715"/>
      <c r="E23" s="715"/>
      <c r="F23" s="715"/>
      <c r="G23" s="693"/>
      <c r="H23" s="694"/>
      <c r="I23" s="727"/>
      <c r="J23" s="727"/>
      <c r="K23" s="727"/>
      <c r="L23" s="385"/>
      <c r="M23" s="385"/>
      <c r="N23" s="385">
        <v>2</v>
      </c>
      <c r="O23" s="386"/>
      <c r="P23" s="387">
        <v>1</v>
      </c>
      <c r="Q23" s="388"/>
      <c r="R23" s="389">
        <v>1</v>
      </c>
      <c r="S23" s="310"/>
      <c r="T23" s="388">
        <v>5</v>
      </c>
      <c r="U23" s="308"/>
      <c r="V23" s="388">
        <v>0.1</v>
      </c>
      <c r="W23" s="727"/>
      <c r="X23" s="309"/>
      <c r="Y23" s="351"/>
      <c r="Z23" s="309"/>
      <c r="AA23" s="351">
        <v>299492.38</v>
      </c>
      <c r="AB23" s="287"/>
      <c r="AC23" s="288"/>
    </row>
    <row r="24" spans="1:29" ht="14.25" customHeight="1" x14ac:dyDescent="0.25">
      <c r="A24" s="304" t="s">
        <v>268</v>
      </c>
      <c r="B24" s="715"/>
      <c r="C24" s="715"/>
      <c r="D24" s="715"/>
      <c r="E24" s="715"/>
      <c r="F24" s="715"/>
      <c r="G24" s="693"/>
      <c r="H24" s="694"/>
      <c r="I24" s="727"/>
      <c r="J24" s="727"/>
      <c r="K24" s="727"/>
      <c r="L24" s="344"/>
      <c r="M24" s="344"/>
      <c r="N24" s="344">
        <v>2</v>
      </c>
      <c r="O24" s="345"/>
      <c r="P24" s="346">
        <v>1</v>
      </c>
      <c r="Q24" s="347"/>
      <c r="R24" s="348">
        <v>1</v>
      </c>
      <c r="S24" s="310"/>
      <c r="T24" s="347">
        <v>5</v>
      </c>
      <c r="U24" s="308"/>
      <c r="V24" s="347">
        <v>0.4</v>
      </c>
      <c r="W24" s="727"/>
      <c r="X24" s="309"/>
      <c r="Y24" s="351">
        <v>280341.48</v>
      </c>
      <c r="Z24" s="309"/>
      <c r="AA24" s="351"/>
      <c r="AB24" s="287"/>
      <c r="AC24" s="288"/>
    </row>
    <row r="25" spans="1:29" ht="14.25" customHeight="1" x14ac:dyDescent="0.25">
      <c r="A25" s="304" t="s">
        <v>233</v>
      </c>
      <c r="B25" s="715"/>
      <c r="C25" s="715"/>
      <c r="D25" s="715"/>
      <c r="E25" s="715"/>
      <c r="F25" s="715"/>
      <c r="G25" s="693"/>
      <c r="H25" s="694"/>
      <c r="I25" s="727"/>
      <c r="J25" s="727"/>
      <c r="K25" s="727"/>
      <c r="L25" s="305"/>
      <c r="M25" s="305"/>
      <c r="N25" s="305">
        <v>2</v>
      </c>
      <c r="O25" s="311"/>
      <c r="P25" s="312">
        <v>1</v>
      </c>
      <c r="Q25" s="307"/>
      <c r="R25" s="313">
        <v>2</v>
      </c>
      <c r="S25" s="310"/>
      <c r="T25" s="307">
        <v>2</v>
      </c>
      <c r="U25" s="308"/>
      <c r="V25" s="307">
        <v>0.4</v>
      </c>
      <c r="W25" s="727"/>
      <c r="X25" s="309"/>
      <c r="Y25" s="351">
        <v>15200</v>
      </c>
      <c r="Z25" s="309"/>
      <c r="AA25" s="351">
        <v>19400</v>
      </c>
      <c r="AB25" s="287"/>
      <c r="AC25" s="288"/>
    </row>
    <row r="26" spans="1:29" ht="14.25" customHeight="1" x14ac:dyDescent="0.25">
      <c r="A26" s="304" t="s">
        <v>234</v>
      </c>
      <c r="B26" s="715"/>
      <c r="C26" s="715"/>
      <c r="D26" s="715"/>
      <c r="E26" s="715"/>
      <c r="F26" s="715"/>
      <c r="G26" s="693"/>
      <c r="H26" s="694"/>
      <c r="I26" s="727"/>
      <c r="J26" s="727"/>
      <c r="K26" s="727"/>
      <c r="L26" s="305"/>
      <c r="M26" s="698">
        <v>2</v>
      </c>
      <c r="N26" s="698"/>
      <c r="O26" s="699">
        <v>1</v>
      </c>
      <c r="P26" s="700"/>
      <c r="Q26" s="701">
        <v>2</v>
      </c>
      <c r="R26" s="702"/>
      <c r="S26" s="310" t="s">
        <v>217</v>
      </c>
      <c r="T26" s="307">
        <v>2</v>
      </c>
      <c r="U26" s="308"/>
      <c r="V26" s="307">
        <v>0.5</v>
      </c>
      <c r="W26" s="727"/>
      <c r="X26" s="309"/>
      <c r="Y26" s="351">
        <v>45000</v>
      </c>
      <c r="Z26" s="314"/>
      <c r="AA26" s="351">
        <v>45000</v>
      </c>
      <c r="AB26" s="287"/>
      <c r="AC26" s="288"/>
    </row>
    <row r="27" spans="1:29" ht="14.25" customHeight="1" x14ac:dyDescent="0.25">
      <c r="A27" s="304" t="s">
        <v>312</v>
      </c>
      <c r="B27" s="715"/>
      <c r="C27" s="715"/>
      <c r="D27" s="715"/>
      <c r="E27" s="715"/>
      <c r="F27" s="715"/>
      <c r="G27" s="693"/>
      <c r="H27" s="694"/>
      <c r="I27" s="727"/>
      <c r="J27" s="727"/>
      <c r="K27" s="727"/>
      <c r="L27" s="395"/>
      <c r="M27" s="395"/>
      <c r="N27" s="395">
        <v>2</v>
      </c>
      <c r="O27" s="396"/>
      <c r="P27" s="397">
        <v>1</v>
      </c>
      <c r="Q27" s="401"/>
      <c r="R27" s="399">
        <v>2</v>
      </c>
      <c r="S27" s="310"/>
      <c r="T27" s="398">
        <v>2</v>
      </c>
      <c r="U27" s="308"/>
      <c r="V27" s="398">
        <v>0.9</v>
      </c>
      <c r="W27" s="727"/>
      <c r="X27" s="309"/>
      <c r="Y27" s="351">
        <v>135000</v>
      </c>
      <c r="Z27" s="314"/>
      <c r="AA27" s="351">
        <v>135000</v>
      </c>
      <c r="AB27" s="287"/>
      <c r="AC27" s="288"/>
    </row>
    <row r="28" spans="1:29" ht="14.25" customHeight="1" x14ac:dyDescent="0.25">
      <c r="A28" s="304" t="s">
        <v>235</v>
      </c>
      <c r="B28" s="715"/>
      <c r="C28" s="715"/>
      <c r="D28" s="715"/>
      <c r="E28" s="715"/>
      <c r="F28" s="715"/>
      <c r="G28" s="693"/>
      <c r="H28" s="694"/>
      <c r="I28" s="727"/>
      <c r="J28" s="727"/>
      <c r="K28" s="727"/>
      <c r="L28" s="305"/>
      <c r="M28" s="698">
        <v>2</v>
      </c>
      <c r="N28" s="698"/>
      <c r="O28" s="728">
        <v>1</v>
      </c>
      <c r="P28" s="700"/>
      <c r="Q28" s="729">
        <v>3</v>
      </c>
      <c r="R28" s="702"/>
      <c r="S28" s="310" t="s">
        <v>213</v>
      </c>
      <c r="T28" s="307">
        <v>2</v>
      </c>
      <c r="U28" s="308"/>
      <c r="V28" s="307">
        <v>0.1</v>
      </c>
      <c r="W28" s="727"/>
      <c r="X28" s="309"/>
      <c r="Y28" s="351">
        <v>31500</v>
      </c>
      <c r="Z28" s="309"/>
      <c r="AA28" s="351">
        <v>63000</v>
      </c>
      <c r="AC28" s="288"/>
    </row>
    <row r="29" spans="1:29" ht="14.25" customHeight="1" x14ac:dyDescent="0.25">
      <c r="A29" s="304" t="s">
        <v>236</v>
      </c>
      <c r="B29" s="715"/>
      <c r="C29" s="715"/>
      <c r="D29" s="715"/>
      <c r="E29" s="715"/>
      <c r="F29" s="715"/>
      <c r="G29" s="693"/>
      <c r="H29" s="694"/>
      <c r="I29" s="727"/>
      <c r="J29" s="727"/>
      <c r="K29" s="727"/>
      <c r="L29" s="305"/>
      <c r="M29" s="698">
        <v>2</v>
      </c>
      <c r="N29" s="698"/>
      <c r="O29" s="730">
        <v>1</v>
      </c>
      <c r="P29" s="731"/>
      <c r="Q29" s="732">
        <v>5</v>
      </c>
      <c r="R29" s="702"/>
      <c r="S29" s="310" t="s">
        <v>217</v>
      </c>
      <c r="T29" s="307">
        <v>1</v>
      </c>
      <c r="U29" s="308"/>
      <c r="V29" s="307">
        <v>0.1</v>
      </c>
      <c r="W29" s="727"/>
      <c r="X29" s="309"/>
      <c r="Y29" s="351">
        <v>937251.45</v>
      </c>
      <c r="Z29" s="309"/>
      <c r="AA29" s="351">
        <v>938030.14</v>
      </c>
      <c r="AC29" s="288"/>
    </row>
    <row r="30" spans="1:29" ht="14.25" customHeight="1" x14ac:dyDescent="0.25">
      <c r="A30" s="304" t="s">
        <v>237</v>
      </c>
      <c r="B30" s="715"/>
      <c r="C30" s="715"/>
      <c r="D30" s="715"/>
      <c r="E30" s="715"/>
      <c r="F30" s="715"/>
      <c r="G30" s="693"/>
      <c r="H30" s="694"/>
      <c r="I30" s="727"/>
      <c r="J30" s="727"/>
      <c r="K30" s="727"/>
      <c r="L30" s="305"/>
      <c r="M30" s="305"/>
      <c r="N30" s="698">
        <v>2</v>
      </c>
      <c r="O30" s="698"/>
      <c r="P30" s="305">
        <v>1</v>
      </c>
      <c r="Q30" s="307"/>
      <c r="R30" s="313">
        <v>5</v>
      </c>
      <c r="S30" s="310" t="s">
        <v>215</v>
      </c>
      <c r="T30" s="307">
        <v>2</v>
      </c>
      <c r="U30" s="308"/>
      <c r="V30" s="307">
        <v>0.1</v>
      </c>
      <c r="W30" s="727"/>
      <c r="X30" s="309"/>
      <c r="Y30" s="351">
        <v>949575.55</v>
      </c>
      <c r="Z30" s="309"/>
      <c r="AA30" s="351">
        <v>950355.34</v>
      </c>
      <c r="AC30" s="288"/>
    </row>
    <row r="31" spans="1:29" ht="14.25" customHeight="1" x14ac:dyDescent="0.25">
      <c r="A31" s="304" t="s">
        <v>238</v>
      </c>
      <c r="B31" s="715"/>
      <c r="C31" s="715"/>
      <c r="D31" s="715"/>
      <c r="E31" s="715"/>
      <c r="F31" s="715"/>
      <c r="G31" s="693"/>
      <c r="H31" s="694"/>
      <c r="I31" s="727"/>
      <c r="J31" s="727"/>
      <c r="K31" s="727"/>
      <c r="L31" s="305"/>
      <c r="M31" s="305"/>
      <c r="N31" s="698">
        <v>2</v>
      </c>
      <c r="O31" s="698"/>
      <c r="P31" s="305">
        <v>1</v>
      </c>
      <c r="Q31" s="307"/>
      <c r="R31" s="313">
        <v>5</v>
      </c>
      <c r="S31" s="310" t="s">
        <v>217</v>
      </c>
      <c r="T31" s="307">
        <v>3</v>
      </c>
      <c r="U31" s="308"/>
      <c r="V31" s="307">
        <v>0.1</v>
      </c>
      <c r="W31" s="727"/>
      <c r="X31" s="309"/>
      <c r="Y31" s="351">
        <v>137436.57999999999</v>
      </c>
      <c r="Z31" s="309"/>
      <c r="AA31" s="351">
        <v>137557.39000000001</v>
      </c>
      <c r="AC31" s="288"/>
    </row>
    <row r="32" spans="1:29" ht="12.2" hidden="1" customHeight="1" x14ac:dyDescent="0.2">
      <c r="A32" s="291"/>
      <c r="B32" s="715"/>
      <c r="C32" s="715"/>
      <c r="D32" s="715"/>
      <c r="E32" s="715"/>
      <c r="F32" s="715"/>
      <c r="G32" s="693"/>
      <c r="H32" s="694"/>
      <c r="I32" s="727"/>
      <c r="J32" s="727"/>
      <c r="K32" s="727"/>
      <c r="L32" s="305"/>
      <c r="M32" s="305"/>
      <c r="N32" s="305"/>
      <c r="O32" s="315"/>
      <c r="P32" s="699"/>
      <c r="Q32" s="700"/>
      <c r="R32" s="316"/>
      <c r="S32" s="317"/>
      <c r="T32" s="318"/>
      <c r="U32" s="319"/>
      <c r="V32" s="320"/>
      <c r="W32" s="727"/>
      <c r="X32" s="350"/>
      <c r="Y32" s="350"/>
      <c r="Z32" s="321"/>
      <c r="AA32" s="322">
        <f>SUM(AA19:AA31)</f>
        <v>17098545.850000005</v>
      </c>
    </row>
    <row r="33" spans="1:30" ht="33.75" customHeight="1" x14ac:dyDescent="0.2">
      <c r="A33" s="291"/>
      <c r="B33" s="717" t="s">
        <v>18</v>
      </c>
      <c r="C33" s="718"/>
      <c r="D33" s="718"/>
      <c r="E33" s="718"/>
      <c r="F33" s="718"/>
      <c r="G33" s="718"/>
      <c r="H33" s="718"/>
      <c r="I33" s="718"/>
      <c r="J33" s="718"/>
      <c r="K33" s="718"/>
      <c r="L33" s="718"/>
      <c r="M33" s="718"/>
      <c r="N33" s="718"/>
      <c r="O33" s="718"/>
      <c r="P33" s="718"/>
      <c r="Q33" s="718"/>
      <c r="R33" s="718"/>
      <c r="S33" s="718"/>
      <c r="T33" s="718"/>
      <c r="U33" s="718"/>
      <c r="V33" s="718"/>
      <c r="W33" s="723"/>
      <c r="X33" s="724">
        <f>+Y34+Y35+Y36+Y37+Y38+Y39+Y40+Y41+Y42+Y43+Y44+Y45+Y47+Y48+Y49+Y51+Y52+Y53+Y55+Y57+Y58+Y59+Y60+Y61+Y62+Y63+Y64+Y66+Y67+Y69+Y70+Y73+Y76+Y77+Y78+Y80+Y81+Y82+Y83+Y84+Y85+Y86+Y89+Y90+Y91+Y92+Y93+Y94+Y95+Y96+Y46+Y50+Y54+Y65+Y68+Y71+Y72+Y74+Y75+Y87+Y88</f>
        <v>10692534.779999999</v>
      </c>
      <c r="Y33" s="724"/>
      <c r="Z33" s="725">
        <f>+AA34+AA35+AA38+AA39+AA40+AA41+AA43+AA44+AA45+AA48+AA50+AA51+AA53+AA56+AA57+AA59+AA60+AA61+AA63+AA64+AA65+AA66+AA68+AA70+AA73+AA76+AA77+AA80+AA82+AA83+AA85+AA86+AA87+AA89+AA91</f>
        <v>5515134.9099999974</v>
      </c>
      <c r="AA33" s="726"/>
      <c r="AB33" s="349"/>
      <c r="AC33" s="288"/>
      <c r="AD33" s="288"/>
    </row>
    <row r="34" spans="1:30" ht="12.2" customHeight="1" x14ac:dyDescent="0.25">
      <c r="A34" s="304" t="s">
        <v>239</v>
      </c>
      <c r="B34" s="735">
        <v>11</v>
      </c>
      <c r="C34" s="356"/>
      <c r="D34" s="735">
        <v>0</v>
      </c>
      <c r="E34" s="356"/>
      <c r="F34" s="735">
        <v>0</v>
      </c>
      <c r="G34" s="356"/>
      <c r="H34" s="735">
        <v>1</v>
      </c>
      <c r="I34" s="356"/>
      <c r="J34" s="735"/>
      <c r="K34" s="356"/>
      <c r="L34" s="375"/>
      <c r="M34" s="698">
        <v>2</v>
      </c>
      <c r="N34" s="698"/>
      <c r="O34" s="698">
        <v>2</v>
      </c>
      <c r="P34" s="698"/>
      <c r="Q34" s="698">
        <v>1</v>
      </c>
      <c r="R34" s="698"/>
      <c r="S34" s="381">
        <v>2</v>
      </c>
      <c r="T34" s="375">
        <v>2</v>
      </c>
      <c r="U34" s="321"/>
      <c r="V34" s="375">
        <v>0.1</v>
      </c>
      <c r="W34" s="736"/>
      <c r="X34" s="323"/>
      <c r="Y34" s="351">
        <v>124847.1</v>
      </c>
      <c r="Z34" s="314"/>
      <c r="AA34" s="351">
        <v>11268.46</v>
      </c>
      <c r="AB34" s="287"/>
      <c r="AC34" s="288"/>
    </row>
    <row r="35" spans="1:30" ht="12.2" customHeight="1" x14ac:dyDescent="0.25">
      <c r="A35" s="304" t="s">
        <v>240</v>
      </c>
      <c r="B35" s="735"/>
      <c r="C35" s="356"/>
      <c r="D35" s="735"/>
      <c r="E35" s="356"/>
      <c r="F35" s="735"/>
      <c r="G35" s="356"/>
      <c r="H35" s="735"/>
      <c r="I35" s="356"/>
      <c r="J35" s="735"/>
      <c r="K35" s="356"/>
      <c r="L35" s="375"/>
      <c r="M35" s="698">
        <v>2</v>
      </c>
      <c r="N35" s="698"/>
      <c r="O35" s="698">
        <v>2</v>
      </c>
      <c r="P35" s="698"/>
      <c r="Q35" s="698">
        <v>1</v>
      </c>
      <c r="R35" s="698"/>
      <c r="S35" s="382" t="s">
        <v>215</v>
      </c>
      <c r="T35" s="375">
        <v>3</v>
      </c>
      <c r="U35" s="321"/>
      <c r="V35" s="375">
        <v>0.1</v>
      </c>
      <c r="W35" s="736"/>
      <c r="X35" s="314"/>
      <c r="Y35" s="258">
        <v>427535.19</v>
      </c>
      <c r="Z35" s="314"/>
      <c r="AA35" s="351">
        <v>427535.19</v>
      </c>
      <c r="AB35" s="287"/>
      <c r="AC35" s="288"/>
    </row>
    <row r="36" spans="1:30" ht="12.2" customHeight="1" x14ac:dyDescent="0.25">
      <c r="A36" s="304" t="s">
        <v>288</v>
      </c>
      <c r="B36" s="735"/>
      <c r="C36" s="356"/>
      <c r="D36" s="735"/>
      <c r="E36" s="356"/>
      <c r="F36" s="735"/>
      <c r="G36" s="356"/>
      <c r="H36" s="735"/>
      <c r="I36" s="356"/>
      <c r="J36" s="735"/>
      <c r="K36" s="356"/>
      <c r="L36" s="375"/>
      <c r="M36" s="375"/>
      <c r="N36" s="375">
        <v>2</v>
      </c>
      <c r="O36" s="375"/>
      <c r="P36" s="375">
        <v>2</v>
      </c>
      <c r="Q36" s="375"/>
      <c r="R36" s="375">
        <v>1</v>
      </c>
      <c r="S36" s="382"/>
      <c r="T36" s="375">
        <v>4</v>
      </c>
      <c r="U36" s="321"/>
      <c r="V36" s="375">
        <v>0.1</v>
      </c>
      <c r="W36" s="736"/>
      <c r="X36" s="314"/>
      <c r="Y36" s="394"/>
      <c r="Z36" s="314"/>
      <c r="AA36" s="258"/>
      <c r="AB36" s="287"/>
      <c r="AC36" s="288"/>
    </row>
    <row r="37" spans="1:30" ht="12.2" customHeight="1" x14ac:dyDescent="0.25">
      <c r="A37" s="304" t="s">
        <v>241</v>
      </c>
      <c r="B37" s="735"/>
      <c r="C37" s="356"/>
      <c r="D37" s="735"/>
      <c r="E37" s="356"/>
      <c r="F37" s="735"/>
      <c r="G37" s="356"/>
      <c r="H37" s="735"/>
      <c r="I37" s="356"/>
      <c r="J37" s="735"/>
      <c r="K37" s="356"/>
      <c r="L37" s="375"/>
      <c r="M37" s="698">
        <v>2</v>
      </c>
      <c r="N37" s="698"/>
      <c r="O37" s="698">
        <v>2</v>
      </c>
      <c r="P37" s="698"/>
      <c r="Q37" s="715">
        <v>1</v>
      </c>
      <c r="R37" s="715"/>
      <c r="S37" s="382" t="s">
        <v>214</v>
      </c>
      <c r="T37" s="375">
        <v>5</v>
      </c>
      <c r="U37" s="321"/>
      <c r="V37" s="375">
        <v>0.1</v>
      </c>
      <c r="W37" s="736"/>
      <c r="X37" s="314"/>
      <c r="Y37" s="258">
        <v>3168.65</v>
      </c>
      <c r="Z37" s="314"/>
      <c r="AA37" s="351"/>
      <c r="AB37" s="287"/>
      <c r="AC37" s="288"/>
    </row>
    <row r="38" spans="1:30" ht="12.2" customHeight="1" x14ac:dyDescent="0.25">
      <c r="A38" s="304" t="s">
        <v>242</v>
      </c>
      <c r="B38" s="735"/>
      <c r="C38" s="356"/>
      <c r="D38" s="735"/>
      <c r="E38" s="356"/>
      <c r="F38" s="735"/>
      <c r="G38" s="356"/>
      <c r="H38" s="735"/>
      <c r="I38" s="356"/>
      <c r="J38" s="735"/>
      <c r="K38" s="356"/>
      <c r="L38" s="375"/>
      <c r="M38" s="698">
        <v>2</v>
      </c>
      <c r="N38" s="698"/>
      <c r="O38" s="698">
        <v>2</v>
      </c>
      <c r="P38" s="698"/>
      <c r="Q38" s="715">
        <v>1</v>
      </c>
      <c r="R38" s="715"/>
      <c r="S38" s="382" t="s">
        <v>216</v>
      </c>
      <c r="T38" s="375">
        <v>6</v>
      </c>
      <c r="U38" s="321"/>
      <c r="V38" s="375">
        <v>0.1</v>
      </c>
      <c r="W38" s="736"/>
      <c r="X38" s="314"/>
      <c r="Y38" s="351">
        <v>203744.29</v>
      </c>
      <c r="Z38" s="314"/>
      <c r="AA38" s="351">
        <v>322107.34000000003</v>
      </c>
      <c r="AB38" s="287"/>
      <c r="AC38" s="288"/>
    </row>
    <row r="39" spans="1:30" ht="12.75" customHeight="1" x14ac:dyDescent="0.25">
      <c r="A39" s="304" t="s">
        <v>243</v>
      </c>
      <c r="B39" s="735"/>
      <c r="C39" s="356"/>
      <c r="D39" s="735"/>
      <c r="E39" s="356"/>
      <c r="F39" s="735"/>
      <c r="G39" s="356"/>
      <c r="H39" s="735"/>
      <c r="I39" s="356"/>
      <c r="J39" s="735"/>
      <c r="K39" s="356"/>
      <c r="L39" s="375"/>
      <c r="M39" s="698">
        <v>2</v>
      </c>
      <c r="N39" s="698"/>
      <c r="O39" s="698">
        <v>2</v>
      </c>
      <c r="P39" s="698"/>
      <c r="Q39" s="715">
        <v>1</v>
      </c>
      <c r="R39" s="715"/>
      <c r="S39" s="382" t="s">
        <v>218</v>
      </c>
      <c r="T39" s="375">
        <v>7</v>
      </c>
      <c r="U39" s="321"/>
      <c r="V39" s="375">
        <v>0.1</v>
      </c>
      <c r="W39" s="736"/>
      <c r="X39" s="314"/>
      <c r="Y39" s="258">
        <v>280</v>
      </c>
      <c r="Z39" s="314"/>
      <c r="AA39" s="351">
        <v>560</v>
      </c>
      <c r="AB39" s="287"/>
      <c r="AC39" s="288"/>
    </row>
    <row r="40" spans="1:30" ht="12.75" customHeight="1" x14ac:dyDescent="0.25">
      <c r="A40" s="304" t="s">
        <v>323</v>
      </c>
      <c r="B40" s="735"/>
      <c r="C40" s="356"/>
      <c r="D40" s="735"/>
      <c r="E40" s="356"/>
      <c r="F40" s="735"/>
      <c r="G40" s="356"/>
      <c r="H40" s="735"/>
      <c r="I40" s="356"/>
      <c r="J40" s="735"/>
      <c r="K40" s="356"/>
      <c r="L40" s="402"/>
      <c r="M40" s="402"/>
      <c r="N40" s="402">
        <v>2</v>
      </c>
      <c r="O40" s="402"/>
      <c r="P40" s="402">
        <v>2</v>
      </c>
      <c r="Q40" s="403"/>
      <c r="R40" s="403">
        <v>1</v>
      </c>
      <c r="S40" s="382"/>
      <c r="T40" s="402">
        <v>8</v>
      </c>
      <c r="U40" s="321"/>
      <c r="V40" s="402">
        <v>0.1</v>
      </c>
      <c r="W40" s="736"/>
      <c r="X40" s="314"/>
      <c r="Y40" s="258">
        <v>1783</v>
      </c>
      <c r="Z40" s="314"/>
      <c r="AA40" s="351">
        <v>242</v>
      </c>
      <c r="AB40" s="287"/>
      <c r="AC40" s="288"/>
    </row>
    <row r="41" spans="1:30" ht="12.75" customHeight="1" x14ac:dyDescent="0.25">
      <c r="A41" s="304" t="s">
        <v>298</v>
      </c>
      <c r="B41" s="735"/>
      <c r="C41" s="356"/>
      <c r="D41" s="735"/>
      <c r="E41" s="356"/>
      <c r="F41" s="735"/>
      <c r="G41" s="356"/>
      <c r="H41" s="735"/>
      <c r="I41" s="356"/>
      <c r="J41" s="735"/>
      <c r="K41" s="356"/>
      <c r="L41" s="384"/>
      <c r="M41" s="384"/>
      <c r="N41" s="384">
        <v>2</v>
      </c>
      <c r="O41" s="384"/>
      <c r="P41" s="384">
        <v>2</v>
      </c>
      <c r="Q41" s="383"/>
      <c r="R41" s="383">
        <v>2</v>
      </c>
      <c r="S41" s="382"/>
      <c r="T41" s="384">
        <v>1</v>
      </c>
      <c r="U41" s="321"/>
      <c r="V41" s="384">
        <v>0.1</v>
      </c>
      <c r="W41" s="736"/>
      <c r="X41" s="314"/>
      <c r="Y41" s="351">
        <v>1000</v>
      </c>
      <c r="Z41" s="314"/>
      <c r="AA41" s="351">
        <v>2000</v>
      </c>
      <c r="AB41" s="287"/>
      <c r="AC41" s="288"/>
    </row>
    <row r="42" spans="1:30" ht="12.2" customHeight="1" x14ac:dyDescent="0.25">
      <c r="A42" s="304" t="s">
        <v>269</v>
      </c>
      <c r="B42" s="735"/>
      <c r="C42" s="356"/>
      <c r="D42" s="735"/>
      <c r="E42" s="356"/>
      <c r="F42" s="735"/>
      <c r="G42" s="356"/>
      <c r="H42" s="735"/>
      <c r="I42" s="356"/>
      <c r="J42" s="735"/>
      <c r="K42" s="356"/>
      <c r="L42" s="375"/>
      <c r="M42" s="375"/>
      <c r="N42" s="375">
        <v>2</v>
      </c>
      <c r="O42" s="375"/>
      <c r="P42" s="375">
        <v>2</v>
      </c>
      <c r="Q42" s="375"/>
      <c r="R42" s="375">
        <v>2</v>
      </c>
      <c r="S42" s="382"/>
      <c r="T42" s="375">
        <v>2</v>
      </c>
      <c r="U42" s="321"/>
      <c r="V42" s="375">
        <v>0.1</v>
      </c>
      <c r="W42" s="736"/>
      <c r="X42" s="314"/>
      <c r="Y42" s="351"/>
      <c r="Z42" s="314"/>
      <c r="AA42" s="351"/>
      <c r="AB42" s="287"/>
      <c r="AC42" s="288"/>
    </row>
    <row r="43" spans="1:30" ht="12.2" customHeight="1" x14ac:dyDescent="0.25">
      <c r="A43" s="304" t="s">
        <v>289</v>
      </c>
      <c r="B43" s="735"/>
      <c r="C43" s="356"/>
      <c r="D43" s="735"/>
      <c r="E43" s="356"/>
      <c r="F43" s="735"/>
      <c r="G43" s="356"/>
      <c r="H43" s="735"/>
      <c r="I43" s="356"/>
      <c r="J43" s="735"/>
      <c r="K43" s="356"/>
      <c r="L43" s="375"/>
      <c r="M43" s="375"/>
      <c r="N43" s="375">
        <v>2</v>
      </c>
      <c r="O43" s="375"/>
      <c r="P43" s="375">
        <v>2</v>
      </c>
      <c r="Q43" s="375"/>
      <c r="R43" s="375">
        <v>3</v>
      </c>
      <c r="S43" s="382"/>
      <c r="T43" s="375">
        <v>1</v>
      </c>
      <c r="U43" s="321"/>
      <c r="V43" s="375">
        <v>0.1</v>
      </c>
      <c r="W43" s="736"/>
      <c r="X43" s="314"/>
      <c r="Y43" s="351">
        <v>970350</v>
      </c>
      <c r="Z43" s="314"/>
      <c r="AA43" s="351">
        <v>33900</v>
      </c>
      <c r="AB43" s="287"/>
      <c r="AC43" s="288"/>
    </row>
    <row r="44" spans="1:30" ht="12.2" customHeight="1" x14ac:dyDescent="0.25">
      <c r="A44" s="304" t="s">
        <v>313</v>
      </c>
      <c r="B44" s="735"/>
      <c r="C44" s="356"/>
      <c r="D44" s="735"/>
      <c r="E44" s="356"/>
      <c r="F44" s="735"/>
      <c r="G44" s="356"/>
      <c r="H44" s="735"/>
      <c r="I44" s="356"/>
      <c r="J44" s="735"/>
      <c r="K44" s="356"/>
      <c r="L44" s="395"/>
      <c r="M44" s="395"/>
      <c r="N44" s="395">
        <v>2</v>
      </c>
      <c r="O44" s="395"/>
      <c r="P44" s="395">
        <v>2</v>
      </c>
      <c r="Q44" s="395"/>
      <c r="R44" s="395">
        <v>3</v>
      </c>
      <c r="S44" s="382"/>
      <c r="T44" s="395">
        <v>2</v>
      </c>
      <c r="U44" s="321"/>
      <c r="V44" s="395">
        <v>0.1</v>
      </c>
      <c r="W44" s="736"/>
      <c r="X44" s="314"/>
      <c r="Y44" s="351">
        <v>25864.26</v>
      </c>
      <c r="Z44" s="314"/>
      <c r="AA44" s="351">
        <v>13014.6</v>
      </c>
      <c r="AB44" s="287"/>
      <c r="AC44" s="288"/>
    </row>
    <row r="45" spans="1:30" ht="12.2" customHeight="1" x14ac:dyDescent="0.25">
      <c r="A45" s="304" t="s">
        <v>290</v>
      </c>
      <c r="B45" s="735"/>
      <c r="C45" s="356"/>
      <c r="D45" s="735"/>
      <c r="E45" s="356"/>
      <c r="F45" s="735"/>
      <c r="G45" s="356"/>
      <c r="H45" s="735"/>
      <c r="I45" s="356"/>
      <c r="J45" s="735"/>
      <c r="K45" s="356"/>
      <c r="L45" s="375"/>
      <c r="M45" s="375"/>
      <c r="N45" s="375">
        <v>2</v>
      </c>
      <c r="O45" s="375"/>
      <c r="P45" s="375">
        <v>2</v>
      </c>
      <c r="Q45" s="375"/>
      <c r="R45" s="375">
        <v>4</v>
      </c>
      <c r="S45" s="382"/>
      <c r="T45" s="375">
        <v>1</v>
      </c>
      <c r="U45" s="321"/>
      <c r="V45" s="375">
        <v>0.1</v>
      </c>
      <c r="W45" s="736"/>
      <c r="X45" s="314"/>
      <c r="Y45" s="258">
        <v>85375</v>
      </c>
      <c r="Z45" s="314"/>
      <c r="AA45" s="258">
        <v>275928</v>
      </c>
      <c r="AB45" s="287"/>
      <c r="AC45" s="288"/>
    </row>
    <row r="46" spans="1:30" ht="12.2" customHeight="1" x14ac:dyDescent="0.25">
      <c r="A46" s="304" t="s">
        <v>324</v>
      </c>
      <c r="B46" s="735"/>
      <c r="C46" s="356"/>
      <c r="D46" s="735"/>
      <c r="E46" s="356"/>
      <c r="F46" s="735"/>
      <c r="G46" s="356"/>
      <c r="H46" s="735"/>
      <c r="I46" s="356"/>
      <c r="J46" s="735"/>
      <c r="K46" s="356"/>
      <c r="L46" s="402"/>
      <c r="M46" s="402"/>
      <c r="N46" s="402">
        <v>2</v>
      </c>
      <c r="O46" s="402"/>
      <c r="P46" s="402">
        <v>2</v>
      </c>
      <c r="Q46" s="402"/>
      <c r="R46" s="402">
        <v>4</v>
      </c>
      <c r="S46" s="382"/>
      <c r="T46" s="402">
        <v>2</v>
      </c>
      <c r="U46" s="321"/>
      <c r="V46" s="402">
        <v>0.1</v>
      </c>
      <c r="W46" s="736"/>
      <c r="X46" s="314"/>
      <c r="Y46" s="258">
        <v>70176.960000000006</v>
      </c>
      <c r="Z46" s="314"/>
      <c r="AA46" s="258"/>
      <c r="AB46" s="287"/>
      <c r="AC46" s="288"/>
    </row>
    <row r="47" spans="1:30" ht="12.2" customHeight="1" x14ac:dyDescent="0.25">
      <c r="A47" s="304" t="s">
        <v>291</v>
      </c>
      <c r="B47" s="735"/>
      <c r="C47" s="356"/>
      <c r="D47" s="735"/>
      <c r="E47" s="356"/>
      <c r="F47" s="735"/>
      <c r="G47" s="356"/>
      <c r="H47" s="735"/>
      <c r="I47" s="356"/>
      <c r="J47" s="735"/>
      <c r="K47" s="356"/>
      <c r="L47" s="375"/>
      <c r="M47" s="375"/>
      <c r="N47" s="375">
        <v>2</v>
      </c>
      <c r="O47" s="375"/>
      <c r="P47" s="375">
        <v>2</v>
      </c>
      <c r="Q47" s="375"/>
      <c r="R47" s="375">
        <v>4</v>
      </c>
      <c r="S47" s="382"/>
      <c r="T47" s="375">
        <v>4</v>
      </c>
      <c r="U47" s="321"/>
      <c r="V47" s="375">
        <v>0.1</v>
      </c>
      <c r="W47" s="736"/>
      <c r="X47" s="314"/>
      <c r="Y47" s="258"/>
      <c r="Z47" s="314"/>
      <c r="AA47" s="258"/>
      <c r="AB47" s="287"/>
      <c r="AC47" s="288"/>
    </row>
    <row r="48" spans="1:30" ht="15" x14ac:dyDescent="0.25">
      <c r="A48" s="304" t="s">
        <v>299</v>
      </c>
      <c r="B48" s="735"/>
      <c r="C48" s="356"/>
      <c r="D48" s="735"/>
      <c r="E48" s="356"/>
      <c r="F48" s="735"/>
      <c r="G48" s="356"/>
      <c r="H48" s="735"/>
      <c r="I48" s="356"/>
      <c r="J48" s="735"/>
      <c r="K48" s="356"/>
      <c r="L48" s="384"/>
      <c r="M48" s="384"/>
      <c r="N48" s="384">
        <v>2</v>
      </c>
      <c r="O48" s="384"/>
      <c r="P48" s="384">
        <v>2</v>
      </c>
      <c r="Q48" s="383"/>
      <c r="R48" s="384">
        <v>5</v>
      </c>
      <c r="S48" s="324"/>
      <c r="T48" s="384">
        <v>1</v>
      </c>
      <c r="U48" s="321"/>
      <c r="V48" s="384">
        <v>0.1</v>
      </c>
      <c r="W48" s="736"/>
      <c r="X48" s="384"/>
      <c r="Y48" s="351">
        <v>148245</v>
      </c>
      <c r="Z48" s="350"/>
      <c r="AA48" s="351">
        <v>110164</v>
      </c>
      <c r="AC48" s="288"/>
    </row>
    <row r="49" spans="1:29" ht="15" x14ac:dyDescent="0.25">
      <c r="A49" s="304" t="s">
        <v>300</v>
      </c>
      <c r="B49" s="735"/>
      <c r="C49" s="356"/>
      <c r="D49" s="735"/>
      <c r="E49" s="356"/>
      <c r="F49" s="735"/>
      <c r="G49" s="356"/>
      <c r="H49" s="735"/>
      <c r="I49" s="356"/>
      <c r="J49" s="735"/>
      <c r="K49" s="356"/>
      <c r="L49" s="384"/>
      <c r="M49" s="384"/>
      <c r="N49" s="384">
        <v>2</v>
      </c>
      <c r="O49" s="384"/>
      <c r="P49" s="384">
        <v>2</v>
      </c>
      <c r="Q49" s="383"/>
      <c r="R49" s="384">
        <v>5</v>
      </c>
      <c r="S49" s="324"/>
      <c r="T49" s="384">
        <v>8</v>
      </c>
      <c r="U49" s="321"/>
      <c r="V49" s="384">
        <v>0.1</v>
      </c>
      <c r="W49" s="736"/>
      <c r="X49" s="384"/>
      <c r="Y49" s="258"/>
      <c r="Z49" s="350"/>
      <c r="AA49" s="258"/>
      <c r="AC49" s="288"/>
    </row>
    <row r="50" spans="1:29" ht="15" x14ac:dyDescent="0.25">
      <c r="A50" s="304" t="s">
        <v>325</v>
      </c>
      <c r="B50" s="735"/>
      <c r="C50" s="356"/>
      <c r="D50" s="735"/>
      <c r="E50" s="356"/>
      <c r="F50" s="735"/>
      <c r="G50" s="356"/>
      <c r="H50" s="735"/>
      <c r="I50" s="356"/>
      <c r="J50" s="735"/>
      <c r="K50" s="356"/>
      <c r="L50" s="402"/>
      <c r="M50" s="402"/>
      <c r="N50" s="402">
        <v>2</v>
      </c>
      <c r="O50" s="402"/>
      <c r="P50" s="402">
        <v>2</v>
      </c>
      <c r="Q50" s="403"/>
      <c r="R50" s="402">
        <v>6</v>
      </c>
      <c r="S50" s="324"/>
      <c r="T50" s="402">
        <v>2</v>
      </c>
      <c r="U50" s="321"/>
      <c r="V50" s="402">
        <v>0.1</v>
      </c>
      <c r="W50" s="736"/>
      <c r="X50" s="402"/>
      <c r="Y50" s="258">
        <v>263790.17</v>
      </c>
      <c r="Z50" s="350"/>
      <c r="AA50" s="258">
        <v>263790.17</v>
      </c>
      <c r="AC50" s="288"/>
    </row>
    <row r="51" spans="1:29" ht="15" x14ac:dyDescent="0.25">
      <c r="A51" s="304" t="s">
        <v>270</v>
      </c>
      <c r="B51" s="735"/>
      <c r="C51" s="356"/>
      <c r="D51" s="735"/>
      <c r="E51" s="356"/>
      <c r="F51" s="735"/>
      <c r="G51" s="356"/>
      <c r="H51" s="735"/>
      <c r="I51" s="356"/>
      <c r="J51" s="735"/>
      <c r="K51" s="356"/>
      <c r="L51" s="375"/>
      <c r="M51" s="375"/>
      <c r="N51" s="375">
        <v>2</v>
      </c>
      <c r="O51" s="375"/>
      <c r="P51" s="375">
        <v>2</v>
      </c>
      <c r="Q51" s="380"/>
      <c r="R51" s="375">
        <v>7</v>
      </c>
      <c r="S51" s="324"/>
      <c r="T51" s="375">
        <v>2</v>
      </c>
      <c r="U51" s="321"/>
      <c r="V51" s="375">
        <v>0.1</v>
      </c>
      <c r="W51" s="736"/>
      <c r="X51" s="375"/>
      <c r="Y51" s="351">
        <v>38291</v>
      </c>
      <c r="Z51" s="350"/>
      <c r="AA51" s="351">
        <v>54540.78</v>
      </c>
      <c r="AC51" s="288"/>
    </row>
    <row r="52" spans="1:29" ht="15" x14ac:dyDescent="0.25">
      <c r="A52" s="304" t="s">
        <v>271</v>
      </c>
      <c r="B52" s="735"/>
      <c r="C52" s="356"/>
      <c r="D52" s="735"/>
      <c r="E52" s="356"/>
      <c r="F52" s="735"/>
      <c r="G52" s="356"/>
      <c r="H52" s="735"/>
      <c r="I52" s="356"/>
      <c r="J52" s="735"/>
      <c r="K52" s="356"/>
      <c r="L52" s="375"/>
      <c r="M52" s="375"/>
      <c r="N52" s="375">
        <v>2</v>
      </c>
      <c r="O52" s="375"/>
      <c r="P52" s="375">
        <v>2</v>
      </c>
      <c r="Q52" s="380"/>
      <c r="R52" s="375">
        <v>7</v>
      </c>
      <c r="S52" s="324"/>
      <c r="T52" s="375">
        <v>2</v>
      </c>
      <c r="U52" s="321"/>
      <c r="V52" s="375">
        <v>0.6</v>
      </c>
      <c r="W52" s="736"/>
      <c r="X52" s="375"/>
      <c r="Y52" s="351">
        <v>161371.67000000001</v>
      </c>
      <c r="Z52" s="350"/>
      <c r="AA52" s="258"/>
      <c r="AC52" s="288"/>
    </row>
    <row r="53" spans="1:29" ht="15" x14ac:dyDescent="0.25">
      <c r="A53" s="304" t="s">
        <v>278</v>
      </c>
      <c r="B53" s="735"/>
      <c r="C53" s="356"/>
      <c r="D53" s="735"/>
      <c r="E53" s="356"/>
      <c r="F53" s="735"/>
      <c r="G53" s="356"/>
      <c r="H53" s="735"/>
      <c r="I53" s="356"/>
      <c r="J53" s="735"/>
      <c r="K53" s="356"/>
      <c r="L53" s="375"/>
      <c r="M53" s="375"/>
      <c r="N53" s="375">
        <v>2</v>
      </c>
      <c r="O53" s="375"/>
      <c r="P53" s="375">
        <v>2</v>
      </c>
      <c r="Q53" s="380"/>
      <c r="R53" s="375">
        <v>7</v>
      </c>
      <c r="S53" s="324"/>
      <c r="T53" s="375">
        <v>2</v>
      </c>
      <c r="U53" s="321"/>
      <c r="V53" s="375">
        <v>0.4</v>
      </c>
      <c r="W53" s="736"/>
      <c r="X53" s="375"/>
      <c r="Y53" s="258"/>
      <c r="Z53" s="350"/>
      <c r="AA53" s="258">
        <v>27045.85</v>
      </c>
      <c r="AC53" s="288"/>
    </row>
    <row r="54" spans="1:29" ht="15" x14ac:dyDescent="0.25">
      <c r="A54" s="304" t="s">
        <v>326</v>
      </c>
      <c r="B54" s="735"/>
      <c r="C54" s="356"/>
      <c r="D54" s="735"/>
      <c r="E54" s="356"/>
      <c r="F54" s="735"/>
      <c r="G54" s="356"/>
      <c r="H54" s="735"/>
      <c r="I54" s="356"/>
      <c r="J54" s="735"/>
      <c r="K54" s="356"/>
      <c r="L54" s="402"/>
      <c r="M54" s="402"/>
      <c r="N54" s="402">
        <v>2</v>
      </c>
      <c r="O54" s="402"/>
      <c r="P54" s="402">
        <v>2</v>
      </c>
      <c r="Q54" s="403"/>
      <c r="R54" s="402">
        <v>7</v>
      </c>
      <c r="S54" s="324"/>
      <c r="T54" s="402">
        <v>2</v>
      </c>
      <c r="U54" s="321"/>
      <c r="V54" s="402">
        <v>0.7</v>
      </c>
      <c r="W54" s="736"/>
      <c r="X54" s="402"/>
      <c r="Y54" s="258">
        <v>85000</v>
      </c>
      <c r="Z54" s="350"/>
      <c r="AA54" s="258"/>
      <c r="AC54" s="288"/>
    </row>
    <row r="55" spans="1:29" ht="15" x14ac:dyDescent="0.25">
      <c r="A55" s="304" t="s">
        <v>314</v>
      </c>
      <c r="B55" s="735"/>
      <c r="C55" s="356"/>
      <c r="D55" s="735"/>
      <c r="E55" s="356"/>
      <c r="F55" s="735"/>
      <c r="G55" s="356"/>
      <c r="H55" s="735"/>
      <c r="I55" s="356"/>
      <c r="J55" s="735"/>
      <c r="K55" s="356"/>
      <c r="L55" s="395"/>
      <c r="M55" s="395"/>
      <c r="N55" s="395">
        <v>2</v>
      </c>
      <c r="O55" s="395"/>
      <c r="P55" s="395">
        <v>2</v>
      </c>
      <c r="Q55" s="400"/>
      <c r="R55" s="395">
        <v>8</v>
      </c>
      <c r="S55" s="324"/>
      <c r="T55" s="395">
        <v>7</v>
      </c>
      <c r="U55" s="321"/>
      <c r="V55" s="395">
        <v>0.3</v>
      </c>
      <c r="W55" s="736"/>
      <c r="X55" s="395"/>
      <c r="Y55" s="351"/>
      <c r="Z55" s="350"/>
      <c r="AA55" s="351"/>
      <c r="AC55" s="288"/>
    </row>
    <row r="56" spans="1:29" ht="15" x14ac:dyDescent="0.25">
      <c r="A56" s="304" t="s">
        <v>335</v>
      </c>
      <c r="B56" s="735"/>
      <c r="C56" s="356"/>
      <c r="D56" s="735"/>
      <c r="E56" s="356"/>
      <c r="F56" s="735"/>
      <c r="G56" s="356"/>
      <c r="H56" s="735"/>
      <c r="I56" s="356"/>
      <c r="J56" s="735"/>
      <c r="K56" s="356"/>
      <c r="L56" s="402"/>
      <c r="M56" s="402"/>
      <c r="N56" s="402">
        <v>2</v>
      </c>
      <c r="O56" s="402"/>
      <c r="P56" s="402">
        <v>2</v>
      </c>
      <c r="Q56" s="403"/>
      <c r="R56" s="402">
        <v>8</v>
      </c>
      <c r="S56" s="324"/>
      <c r="T56" s="402">
        <v>7</v>
      </c>
      <c r="U56" s="321"/>
      <c r="V56" s="402">
        <v>0.4</v>
      </c>
      <c r="W56" s="736"/>
      <c r="X56" s="402"/>
      <c r="Y56" s="351"/>
      <c r="Z56" s="350"/>
      <c r="AA56" s="351">
        <v>36000</v>
      </c>
      <c r="AC56" s="288"/>
    </row>
    <row r="57" spans="1:29" ht="15" x14ac:dyDescent="0.25">
      <c r="A57" s="304" t="s">
        <v>306</v>
      </c>
      <c r="B57" s="735"/>
      <c r="C57" s="356"/>
      <c r="D57" s="735"/>
      <c r="E57" s="356"/>
      <c r="F57" s="735"/>
      <c r="G57" s="356"/>
      <c r="H57" s="735"/>
      <c r="I57" s="356"/>
      <c r="J57" s="735"/>
      <c r="K57" s="356"/>
      <c r="L57" s="385"/>
      <c r="M57" s="385"/>
      <c r="N57" s="385">
        <v>2</v>
      </c>
      <c r="O57" s="385"/>
      <c r="P57" s="385">
        <v>2</v>
      </c>
      <c r="Q57" s="391"/>
      <c r="R57" s="385">
        <v>8</v>
      </c>
      <c r="S57" s="324"/>
      <c r="T57" s="385">
        <v>7</v>
      </c>
      <c r="U57" s="321"/>
      <c r="V57" s="385">
        <v>0.6</v>
      </c>
      <c r="W57" s="736"/>
      <c r="X57" s="385"/>
      <c r="Y57" s="351"/>
      <c r="Z57" s="350"/>
      <c r="AA57" s="258">
        <v>199297.68</v>
      </c>
      <c r="AC57" s="288"/>
    </row>
    <row r="58" spans="1:29" ht="15" x14ac:dyDescent="0.25">
      <c r="A58" s="304" t="s">
        <v>292</v>
      </c>
      <c r="B58" s="735"/>
      <c r="C58" s="356"/>
      <c r="D58" s="735"/>
      <c r="E58" s="356"/>
      <c r="F58" s="735"/>
      <c r="G58" s="356"/>
      <c r="H58" s="735"/>
      <c r="I58" s="356"/>
      <c r="J58" s="735"/>
      <c r="K58" s="356"/>
      <c r="L58" s="375"/>
      <c r="M58" s="375"/>
      <c r="N58" s="375">
        <v>2</v>
      </c>
      <c r="O58" s="375"/>
      <c r="P58" s="375">
        <v>2</v>
      </c>
      <c r="Q58" s="380"/>
      <c r="R58" s="375">
        <v>8</v>
      </c>
      <c r="S58" s="324"/>
      <c r="T58" s="375">
        <v>8</v>
      </c>
      <c r="U58" s="321"/>
      <c r="V58" s="375">
        <v>0.1</v>
      </c>
      <c r="W58" s="736"/>
      <c r="X58" s="375"/>
      <c r="Y58" s="258"/>
      <c r="Z58" s="350"/>
      <c r="AA58" s="258"/>
      <c r="AC58" s="288"/>
    </row>
    <row r="59" spans="1:29" ht="15" x14ac:dyDescent="0.25">
      <c r="A59" s="304" t="s">
        <v>265</v>
      </c>
      <c r="B59" s="735"/>
      <c r="C59" s="356"/>
      <c r="D59" s="735"/>
      <c r="E59" s="356"/>
      <c r="F59" s="735"/>
      <c r="G59" s="356"/>
      <c r="H59" s="735"/>
      <c r="I59" s="356"/>
      <c r="J59" s="735"/>
      <c r="K59" s="356"/>
      <c r="L59" s="375"/>
      <c r="M59" s="375"/>
      <c r="N59" s="375">
        <v>2</v>
      </c>
      <c r="O59" s="375"/>
      <c r="P59" s="375">
        <v>3</v>
      </c>
      <c r="Q59" s="380"/>
      <c r="R59" s="375">
        <v>1</v>
      </c>
      <c r="S59" s="324"/>
      <c r="T59" s="375">
        <v>1</v>
      </c>
      <c r="U59" s="321"/>
      <c r="V59" s="375">
        <v>0.1</v>
      </c>
      <c r="W59" s="736"/>
      <c r="X59" s="375"/>
      <c r="Y59" s="351">
        <v>86397.440000000002</v>
      </c>
      <c r="Z59" s="350"/>
      <c r="AA59" s="351">
        <v>361344.88</v>
      </c>
      <c r="AC59" s="288"/>
    </row>
    <row r="60" spans="1:29" ht="15" x14ac:dyDescent="0.25">
      <c r="A60" s="304" t="s">
        <v>320</v>
      </c>
      <c r="B60" s="735"/>
      <c r="C60" s="356"/>
      <c r="D60" s="735"/>
      <c r="E60" s="356"/>
      <c r="F60" s="735"/>
      <c r="G60" s="356"/>
      <c r="H60" s="735"/>
      <c r="I60" s="356"/>
      <c r="J60" s="735"/>
      <c r="K60" s="356"/>
      <c r="L60" s="395"/>
      <c r="M60" s="395"/>
      <c r="N60" s="395">
        <v>2</v>
      </c>
      <c r="O60" s="395"/>
      <c r="P60" s="395">
        <v>3</v>
      </c>
      <c r="Q60" s="400"/>
      <c r="R60" s="395">
        <v>1</v>
      </c>
      <c r="S60" s="324"/>
      <c r="T60" s="395">
        <v>3</v>
      </c>
      <c r="U60" s="321"/>
      <c r="V60" s="395">
        <v>0.2</v>
      </c>
      <c r="W60" s="736"/>
      <c r="X60" s="395"/>
      <c r="Y60" s="351"/>
      <c r="Z60" s="350"/>
      <c r="AA60" s="351">
        <v>1600000</v>
      </c>
      <c r="AC60" s="288"/>
    </row>
    <row r="61" spans="1:29" ht="15" x14ac:dyDescent="0.25">
      <c r="A61" s="304" t="s">
        <v>293</v>
      </c>
      <c r="B61" s="735"/>
      <c r="C61" s="356"/>
      <c r="D61" s="735"/>
      <c r="E61" s="356"/>
      <c r="F61" s="735"/>
      <c r="G61" s="356"/>
      <c r="H61" s="735"/>
      <c r="I61" s="356"/>
      <c r="J61" s="735"/>
      <c r="K61" s="356"/>
      <c r="L61" s="375"/>
      <c r="M61" s="375"/>
      <c r="N61" s="375">
        <v>2</v>
      </c>
      <c r="O61" s="375"/>
      <c r="P61" s="375">
        <v>3</v>
      </c>
      <c r="Q61" s="380"/>
      <c r="R61" s="375">
        <v>1</v>
      </c>
      <c r="S61" s="324"/>
      <c r="T61" s="375">
        <v>3</v>
      </c>
      <c r="U61" s="321"/>
      <c r="V61" s="375">
        <v>0.3</v>
      </c>
      <c r="W61" s="736"/>
      <c r="X61" s="375"/>
      <c r="Y61" s="351">
        <v>3750000</v>
      </c>
      <c r="Z61" s="350"/>
      <c r="AA61" s="351">
        <v>350000</v>
      </c>
      <c r="AC61" s="288"/>
    </row>
    <row r="62" spans="1:29" ht="15" x14ac:dyDescent="0.25">
      <c r="A62" s="304" t="s">
        <v>315</v>
      </c>
      <c r="B62" s="735"/>
      <c r="C62" s="356"/>
      <c r="D62" s="735"/>
      <c r="E62" s="356"/>
      <c r="F62" s="735"/>
      <c r="G62" s="356"/>
      <c r="H62" s="735"/>
      <c r="I62" s="356"/>
      <c r="J62" s="735"/>
      <c r="K62" s="356"/>
      <c r="L62" s="395"/>
      <c r="M62" s="395"/>
      <c r="N62" s="395">
        <v>2</v>
      </c>
      <c r="O62" s="395"/>
      <c r="P62" s="395">
        <v>3</v>
      </c>
      <c r="Q62" s="400"/>
      <c r="R62" s="395">
        <v>1</v>
      </c>
      <c r="S62" s="324"/>
      <c r="T62" s="395">
        <v>4</v>
      </c>
      <c r="U62" s="321"/>
      <c r="V62" s="395">
        <v>0.4</v>
      </c>
      <c r="W62" s="736"/>
      <c r="X62" s="395"/>
      <c r="Y62" s="351">
        <v>14623.39</v>
      </c>
      <c r="Z62" s="350"/>
      <c r="AA62" s="351"/>
      <c r="AC62" s="288"/>
    </row>
    <row r="63" spans="1:29" ht="15" customHeight="1" x14ac:dyDescent="0.25">
      <c r="A63" s="304" t="s">
        <v>279</v>
      </c>
      <c r="B63" s="735"/>
      <c r="C63" s="356"/>
      <c r="D63" s="735"/>
      <c r="E63" s="356"/>
      <c r="F63" s="735"/>
      <c r="G63" s="356"/>
      <c r="H63" s="735"/>
      <c r="I63" s="356"/>
      <c r="J63" s="735"/>
      <c r="K63" s="356"/>
      <c r="L63" s="375"/>
      <c r="M63" s="375"/>
      <c r="N63" s="375">
        <v>2</v>
      </c>
      <c r="O63" s="375"/>
      <c r="P63" s="375">
        <v>3</v>
      </c>
      <c r="Q63" s="380"/>
      <c r="R63" s="375">
        <v>2</v>
      </c>
      <c r="S63" s="324"/>
      <c r="T63" s="375">
        <v>2</v>
      </c>
      <c r="U63" s="321"/>
      <c r="V63" s="375">
        <v>0.1</v>
      </c>
      <c r="W63" s="736"/>
      <c r="X63" s="375"/>
      <c r="Y63" s="258">
        <v>17346</v>
      </c>
      <c r="Z63" s="350"/>
      <c r="AA63" s="258">
        <v>4602</v>
      </c>
      <c r="AC63" s="288"/>
    </row>
    <row r="64" spans="1:29" ht="15" x14ac:dyDescent="0.25">
      <c r="A64" s="304" t="s">
        <v>272</v>
      </c>
      <c r="B64" s="735"/>
      <c r="C64" s="356"/>
      <c r="D64" s="735"/>
      <c r="E64" s="356"/>
      <c r="F64" s="735"/>
      <c r="G64" s="356"/>
      <c r="H64" s="735"/>
      <c r="I64" s="356"/>
      <c r="J64" s="735"/>
      <c r="K64" s="356"/>
      <c r="L64" s="375"/>
      <c r="M64" s="375"/>
      <c r="N64" s="375">
        <v>2</v>
      </c>
      <c r="O64" s="375"/>
      <c r="P64" s="375">
        <v>3</v>
      </c>
      <c r="Q64" s="380"/>
      <c r="R64" s="375">
        <v>3</v>
      </c>
      <c r="S64" s="324"/>
      <c r="T64" s="375">
        <v>2</v>
      </c>
      <c r="U64" s="321"/>
      <c r="V64" s="375">
        <v>0.1</v>
      </c>
      <c r="W64" s="736"/>
      <c r="X64" s="375"/>
      <c r="Y64" s="258"/>
      <c r="Z64" s="350"/>
      <c r="AA64" s="258">
        <v>127558</v>
      </c>
      <c r="AC64" s="288"/>
    </row>
    <row r="65" spans="1:29" ht="15" x14ac:dyDescent="0.25">
      <c r="A65" s="304" t="s">
        <v>327</v>
      </c>
      <c r="B65" s="735"/>
      <c r="C65" s="356"/>
      <c r="D65" s="735"/>
      <c r="E65" s="356"/>
      <c r="F65" s="735"/>
      <c r="G65" s="356"/>
      <c r="H65" s="735"/>
      <c r="I65" s="356"/>
      <c r="J65" s="735"/>
      <c r="K65" s="356"/>
      <c r="L65" s="402"/>
      <c r="M65" s="402"/>
      <c r="N65" s="402">
        <v>2</v>
      </c>
      <c r="O65" s="402"/>
      <c r="P65" s="402">
        <v>3</v>
      </c>
      <c r="Q65" s="403"/>
      <c r="R65" s="402">
        <v>2</v>
      </c>
      <c r="S65" s="324"/>
      <c r="T65" s="402">
        <v>3</v>
      </c>
      <c r="U65" s="321"/>
      <c r="V65" s="402">
        <v>0.1</v>
      </c>
      <c r="W65" s="736"/>
      <c r="X65" s="402"/>
      <c r="Y65" s="258">
        <v>33317.300000000003</v>
      </c>
      <c r="Z65" s="350"/>
      <c r="AA65" s="258">
        <v>3640.3</v>
      </c>
      <c r="AC65" s="288"/>
    </row>
    <row r="66" spans="1:29" ht="15" x14ac:dyDescent="0.25">
      <c r="A66" s="304" t="s">
        <v>273</v>
      </c>
      <c r="B66" s="735"/>
      <c r="C66" s="356"/>
      <c r="D66" s="735"/>
      <c r="E66" s="356"/>
      <c r="F66" s="735"/>
      <c r="G66" s="356"/>
      <c r="H66" s="735"/>
      <c r="I66" s="356"/>
      <c r="J66" s="735"/>
      <c r="K66" s="356"/>
      <c r="L66" s="375"/>
      <c r="M66" s="375"/>
      <c r="N66" s="375">
        <v>2</v>
      </c>
      <c r="O66" s="375"/>
      <c r="P66" s="375">
        <v>3</v>
      </c>
      <c r="Q66" s="380"/>
      <c r="R66" s="375">
        <v>3</v>
      </c>
      <c r="S66" s="324"/>
      <c r="T66" s="375">
        <v>3</v>
      </c>
      <c r="U66" s="321"/>
      <c r="V66" s="375">
        <v>0.1</v>
      </c>
      <c r="W66" s="736"/>
      <c r="X66" s="375"/>
      <c r="Y66" s="258">
        <v>44840</v>
      </c>
      <c r="Z66" s="350"/>
      <c r="AA66" s="258">
        <v>36580</v>
      </c>
      <c r="AC66" s="288"/>
    </row>
    <row r="67" spans="1:29" ht="15" x14ac:dyDescent="0.25">
      <c r="A67" s="304" t="s">
        <v>316</v>
      </c>
      <c r="B67" s="735"/>
      <c r="C67" s="356"/>
      <c r="D67" s="735"/>
      <c r="E67" s="356"/>
      <c r="F67" s="735"/>
      <c r="G67" s="356"/>
      <c r="H67" s="735"/>
      <c r="I67" s="356"/>
      <c r="J67" s="735"/>
      <c r="K67" s="356"/>
      <c r="L67" s="395"/>
      <c r="M67" s="395"/>
      <c r="N67" s="395">
        <v>2</v>
      </c>
      <c r="O67" s="395"/>
      <c r="P67" s="395">
        <v>3</v>
      </c>
      <c r="Q67" s="400"/>
      <c r="R67" s="395">
        <v>4</v>
      </c>
      <c r="S67" s="324"/>
      <c r="T67" s="395">
        <v>1</v>
      </c>
      <c r="U67" s="321"/>
      <c r="V67" s="395">
        <v>0.1</v>
      </c>
      <c r="W67" s="736"/>
      <c r="X67" s="395"/>
      <c r="Y67" s="258"/>
      <c r="Z67" s="350"/>
      <c r="AA67" s="258"/>
      <c r="AC67" s="288"/>
    </row>
    <row r="68" spans="1:29" ht="15" x14ac:dyDescent="0.25">
      <c r="A68" s="304" t="s">
        <v>328</v>
      </c>
      <c r="B68" s="735"/>
      <c r="C68" s="356"/>
      <c r="D68" s="735"/>
      <c r="E68" s="356"/>
      <c r="F68" s="735"/>
      <c r="G68" s="356"/>
      <c r="H68" s="735"/>
      <c r="I68" s="356"/>
      <c r="J68" s="735"/>
      <c r="K68" s="356"/>
      <c r="L68" s="402"/>
      <c r="M68" s="402"/>
      <c r="N68" s="402">
        <v>2</v>
      </c>
      <c r="O68" s="402"/>
      <c r="P68" s="402">
        <v>3</v>
      </c>
      <c r="Q68" s="403"/>
      <c r="R68" s="402">
        <v>5</v>
      </c>
      <c r="S68" s="324"/>
      <c r="T68" s="402">
        <v>3</v>
      </c>
      <c r="U68" s="321"/>
      <c r="V68" s="402">
        <v>0.1</v>
      </c>
      <c r="W68" s="736"/>
      <c r="X68" s="402"/>
      <c r="Y68" s="258">
        <v>39961.64</v>
      </c>
      <c r="Z68" s="350"/>
      <c r="AA68" s="258">
        <v>39961.64</v>
      </c>
      <c r="AC68" s="288"/>
    </row>
    <row r="69" spans="1:29" ht="15" x14ac:dyDescent="0.25">
      <c r="A69" s="304" t="s">
        <v>294</v>
      </c>
      <c r="B69" s="735"/>
      <c r="C69" s="356"/>
      <c r="D69" s="735"/>
      <c r="E69" s="356"/>
      <c r="F69" s="735"/>
      <c r="G69" s="356"/>
      <c r="H69" s="735"/>
      <c r="I69" s="356"/>
      <c r="J69" s="735"/>
      <c r="K69" s="356"/>
      <c r="L69" s="375"/>
      <c r="M69" s="375"/>
      <c r="N69" s="375">
        <v>2</v>
      </c>
      <c r="O69" s="375"/>
      <c r="P69" s="375">
        <v>3</v>
      </c>
      <c r="Q69" s="380"/>
      <c r="R69" s="375">
        <v>5</v>
      </c>
      <c r="S69" s="324"/>
      <c r="T69" s="375">
        <v>4</v>
      </c>
      <c r="U69" s="321"/>
      <c r="V69" s="375">
        <v>0.1</v>
      </c>
      <c r="W69" s="736"/>
      <c r="X69" s="375"/>
      <c r="Y69" s="258">
        <v>15553.72</v>
      </c>
      <c r="Z69" s="350"/>
      <c r="AA69" s="258"/>
      <c r="AC69" s="288"/>
    </row>
    <row r="70" spans="1:29" ht="15" x14ac:dyDescent="0.25">
      <c r="A70" s="304" t="s">
        <v>266</v>
      </c>
      <c r="B70" s="735"/>
      <c r="C70" s="356"/>
      <c r="D70" s="735"/>
      <c r="E70" s="356"/>
      <c r="F70" s="735"/>
      <c r="G70" s="356"/>
      <c r="H70" s="735"/>
      <c r="I70" s="356"/>
      <c r="J70" s="735"/>
      <c r="K70" s="356"/>
      <c r="L70" s="375"/>
      <c r="M70" s="375"/>
      <c r="N70" s="375">
        <v>2</v>
      </c>
      <c r="O70" s="375"/>
      <c r="P70" s="375">
        <v>3</v>
      </c>
      <c r="Q70" s="380"/>
      <c r="R70" s="375">
        <v>5</v>
      </c>
      <c r="S70" s="324"/>
      <c r="T70" s="375">
        <v>5</v>
      </c>
      <c r="U70" s="321"/>
      <c r="V70" s="375">
        <v>0.1</v>
      </c>
      <c r="W70" s="736"/>
      <c r="X70" s="375"/>
      <c r="Y70" s="351">
        <v>82826.8</v>
      </c>
      <c r="Z70" s="350"/>
      <c r="AA70" s="258">
        <v>66939.81</v>
      </c>
      <c r="AC70" s="288"/>
    </row>
    <row r="71" spans="1:29" ht="15" x14ac:dyDescent="0.25">
      <c r="A71" s="304" t="s">
        <v>329</v>
      </c>
      <c r="B71" s="735"/>
      <c r="C71" s="356"/>
      <c r="D71" s="735"/>
      <c r="E71" s="356"/>
      <c r="F71" s="735"/>
      <c r="G71" s="356"/>
      <c r="H71" s="735"/>
      <c r="I71" s="356"/>
      <c r="J71" s="735"/>
      <c r="K71" s="356"/>
      <c r="L71" s="402"/>
      <c r="M71" s="402"/>
      <c r="N71" s="402">
        <v>2</v>
      </c>
      <c r="O71" s="402"/>
      <c r="P71" s="402">
        <v>3</v>
      </c>
      <c r="Q71" s="403"/>
      <c r="R71" s="402">
        <v>6</v>
      </c>
      <c r="S71" s="324"/>
      <c r="T71" s="402">
        <v>1</v>
      </c>
      <c r="U71" s="321"/>
      <c r="V71" s="402">
        <v>0.1</v>
      </c>
      <c r="W71" s="736"/>
      <c r="X71" s="402"/>
      <c r="Y71" s="351">
        <v>10403.120000000001</v>
      </c>
      <c r="Z71" s="350"/>
      <c r="AA71" s="258"/>
      <c r="AC71" s="288"/>
    </row>
    <row r="72" spans="1:29" ht="15" x14ac:dyDescent="0.25">
      <c r="A72" s="304" t="s">
        <v>330</v>
      </c>
      <c r="B72" s="735"/>
      <c r="C72" s="356"/>
      <c r="D72" s="735"/>
      <c r="E72" s="356"/>
      <c r="F72" s="735"/>
      <c r="G72" s="356"/>
      <c r="H72" s="735"/>
      <c r="I72" s="356"/>
      <c r="J72" s="735"/>
      <c r="K72" s="356"/>
      <c r="L72" s="402"/>
      <c r="M72" s="402"/>
      <c r="N72" s="402">
        <v>2</v>
      </c>
      <c r="O72" s="402"/>
      <c r="P72" s="402">
        <v>3</v>
      </c>
      <c r="Q72" s="403"/>
      <c r="R72" s="402">
        <v>6</v>
      </c>
      <c r="S72" s="324"/>
      <c r="T72" s="402">
        <v>2</v>
      </c>
      <c r="U72" s="321"/>
      <c r="V72" s="402">
        <v>0.1</v>
      </c>
      <c r="W72" s="736"/>
      <c r="X72" s="402"/>
      <c r="Y72" s="351">
        <v>7847</v>
      </c>
      <c r="Z72" s="350"/>
      <c r="AA72" s="258"/>
      <c r="AC72" s="288"/>
    </row>
    <row r="73" spans="1:29" ht="15" x14ac:dyDescent="0.25">
      <c r="A73" s="304" t="s">
        <v>274</v>
      </c>
      <c r="B73" s="735"/>
      <c r="C73" s="356"/>
      <c r="D73" s="735"/>
      <c r="E73" s="356"/>
      <c r="F73" s="735"/>
      <c r="G73" s="356"/>
      <c r="H73" s="735"/>
      <c r="I73" s="356"/>
      <c r="J73" s="735"/>
      <c r="K73" s="356"/>
      <c r="L73" s="375"/>
      <c r="M73" s="375"/>
      <c r="N73" s="375">
        <v>2</v>
      </c>
      <c r="O73" s="375"/>
      <c r="P73" s="375">
        <v>3</v>
      </c>
      <c r="Q73" s="380"/>
      <c r="R73" s="375">
        <v>6</v>
      </c>
      <c r="S73" s="324"/>
      <c r="T73" s="375">
        <v>3</v>
      </c>
      <c r="U73" s="321"/>
      <c r="V73" s="375">
        <v>0.3</v>
      </c>
      <c r="W73" s="736"/>
      <c r="X73" s="375"/>
      <c r="Y73" s="351">
        <v>75668.09</v>
      </c>
      <c r="Z73" s="350"/>
      <c r="AA73" s="351">
        <v>5040</v>
      </c>
      <c r="AC73" s="288"/>
    </row>
    <row r="74" spans="1:29" ht="15" x14ac:dyDescent="0.25">
      <c r="A74" s="304" t="s">
        <v>331</v>
      </c>
      <c r="B74" s="735"/>
      <c r="C74" s="356"/>
      <c r="D74" s="735"/>
      <c r="E74" s="356"/>
      <c r="F74" s="735"/>
      <c r="G74" s="356"/>
      <c r="H74" s="735"/>
      <c r="I74" s="356"/>
      <c r="J74" s="735"/>
      <c r="K74" s="356"/>
      <c r="L74" s="402"/>
      <c r="M74" s="402"/>
      <c r="N74" s="402">
        <v>2</v>
      </c>
      <c r="O74" s="402"/>
      <c r="P74" s="402">
        <v>3</v>
      </c>
      <c r="Q74" s="403"/>
      <c r="R74" s="402">
        <v>6</v>
      </c>
      <c r="S74" s="324"/>
      <c r="T74" s="402">
        <v>3</v>
      </c>
      <c r="U74" s="321"/>
      <c r="V74" s="402">
        <v>0.4</v>
      </c>
      <c r="W74" s="736"/>
      <c r="X74" s="402"/>
      <c r="Y74" s="351">
        <v>73345.8</v>
      </c>
      <c r="Z74" s="350"/>
      <c r="AA74" s="351"/>
      <c r="AC74" s="288"/>
    </row>
    <row r="75" spans="1:29" ht="15" x14ac:dyDescent="0.25">
      <c r="A75" s="304" t="s">
        <v>332</v>
      </c>
      <c r="B75" s="735"/>
      <c r="C75" s="356"/>
      <c r="D75" s="735"/>
      <c r="E75" s="356"/>
      <c r="F75" s="735"/>
      <c r="G75" s="356"/>
      <c r="H75" s="735"/>
      <c r="I75" s="356"/>
      <c r="J75" s="735"/>
      <c r="K75" s="356"/>
      <c r="L75" s="402"/>
      <c r="M75" s="402"/>
      <c r="N75" s="402">
        <v>2</v>
      </c>
      <c r="O75" s="402"/>
      <c r="P75" s="402">
        <v>3</v>
      </c>
      <c r="Q75" s="403"/>
      <c r="R75" s="402">
        <v>6</v>
      </c>
      <c r="S75" s="324"/>
      <c r="T75" s="402">
        <v>4</v>
      </c>
      <c r="U75" s="321"/>
      <c r="V75" s="402">
        <v>0.4</v>
      </c>
      <c r="W75" s="736"/>
      <c r="X75" s="402"/>
      <c r="Y75" s="351">
        <v>5466.35</v>
      </c>
      <c r="Z75" s="350"/>
      <c r="AA75" s="351"/>
      <c r="AC75" s="288"/>
    </row>
    <row r="76" spans="1:29" ht="15" x14ac:dyDescent="0.25">
      <c r="A76" s="304" t="s">
        <v>303</v>
      </c>
      <c r="B76" s="735"/>
      <c r="C76" s="356"/>
      <c r="D76" s="735"/>
      <c r="E76" s="356"/>
      <c r="F76" s="735"/>
      <c r="G76" s="356"/>
      <c r="H76" s="735"/>
      <c r="I76" s="356"/>
      <c r="J76" s="735"/>
      <c r="K76" s="356"/>
      <c r="L76" s="375"/>
      <c r="M76" s="375"/>
      <c r="N76" s="375">
        <v>2</v>
      </c>
      <c r="O76" s="375"/>
      <c r="P76" s="375">
        <v>3</v>
      </c>
      <c r="Q76" s="380"/>
      <c r="R76" s="375">
        <v>7</v>
      </c>
      <c r="S76" s="324"/>
      <c r="T76" s="375">
        <v>1</v>
      </c>
      <c r="U76" s="321"/>
      <c r="V76" s="375">
        <v>0.1</v>
      </c>
      <c r="W76" s="736"/>
      <c r="X76" s="375"/>
      <c r="Y76" s="351">
        <v>33300</v>
      </c>
      <c r="Z76" s="350"/>
      <c r="AA76" s="351">
        <v>446332.6</v>
      </c>
      <c r="AC76" s="288"/>
    </row>
    <row r="77" spans="1:29" ht="15" x14ac:dyDescent="0.25">
      <c r="A77" s="304" t="s">
        <v>267</v>
      </c>
      <c r="B77" s="735"/>
      <c r="C77" s="356"/>
      <c r="D77" s="735"/>
      <c r="E77" s="356"/>
      <c r="F77" s="735"/>
      <c r="G77" s="356"/>
      <c r="H77" s="735"/>
      <c r="I77" s="356"/>
      <c r="J77" s="735"/>
      <c r="K77" s="356"/>
      <c r="L77" s="375"/>
      <c r="M77" s="375"/>
      <c r="N77" s="375">
        <v>2</v>
      </c>
      <c r="O77" s="375"/>
      <c r="P77" s="375">
        <v>3</v>
      </c>
      <c r="Q77" s="380"/>
      <c r="R77" s="375">
        <v>7</v>
      </c>
      <c r="S77" s="324"/>
      <c r="T77" s="375">
        <v>1</v>
      </c>
      <c r="U77" s="321"/>
      <c r="V77" s="375">
        <v>0.2</v>
      </c>
      <c r="W77" s="736"/>
      <c r="X77" s="375"/>
      <c r="Y77" s="351">
        <v>11700</v>
      </c>
      <c r="Z77" s="350"/>
      <c r="AA77" s="351">
        <v>295766</v>
      </c>
      <c r="AC77" s="288"/>
    </row>
    <row r="78" spans="1:29" ht="15" x14ac:dyDescent="0.25">
      <c r="A78" s="304" t="s">
        <v>295</v>
      </c>
      <c r="B78" s="735"/>
      <c r="C78" s="356"/>
      <c r="D78" s="735"/>
      <c r="E78" s="356"/>
      <c r="F78" s="735"/>
      <c r="G78" s="356"/>
      <c r="H78" s="735"/>
      <c r="I78" s="356"/>
      <c r="J78" s="735"/>
      <c r="K78" s="356"/>
      <c r="L78" s="375"/>
      <c r="M78" s="375"/>
      <c r="N78" s="375">
        <v>2</v>
      </c>
      <c r="O78" s="375"/>
      <c r="P78" s="375">
        <v>3</v>
      </c>
      <c r="Q78" s="380"/>
      <c r="R78" s="375">
        <v>7</v>
      </c>
      <c r="S78" s="324"/>
      <c r="T78" s="375">
        <v>1</v>
      </c>
      <c r="U78" s="321"/>
      <c r="V78" s="375">
        <v>0.4</v>
      </c>
      <c r="W78" s="736"/>
      <c r="X78" s="375"/>
      <c r="Y78" s="258"/>
      <c r="Z78" s="350"/>
      <c r="AA78" s="258"/>
      <c r="AC78" s="288"/>
    </row>
    <row r="79" spans="1:29" ht="15" x14ac:dyDescent="0.25">
      <c r="A79" s="304" t="s">
        <v>317</v>
      </c>
      <c r="B79" s="735"/>
      <c r="C79" s="356"/>
      <c r="D79" s="735"/>
      <c r="E79" s="356"/>
      <c r="F79" s="735"/>
      <c r="G79" s="356"/>
      <c r="H79" s="735"/>
      <c r="I79" s="356"/>
      <c r="J79" s="735"/>
      <c r="K79" s="356"/>
      <c r="L79" s="395"/>
      <c r="M79" s="395"/>
      <c r="N79" s="395">
        <v>2</v>
      </c>
      <c r="O79" s="395"/>
      <c r="P79" s="395">
        <v>3</v>
      </c>
      <c r="Q79" s="400"/>
      <c r="R79" s="395">
        <v>7</v>
      </c>
      <c r="S79" s="324"/>
      <c r="T79" s="395">
        <v>1</v>
      </c>
      <c r="U79" s="321"/>
      <c r="V79" s="395">
        <v>0.5</v>
      </c>
      <c r="W79" s="736"/>
      <c r="X79" s="395"/>
      <c r="Y79" s="258"/>
      <c r="Z79" s="350"/>
      <c r="AA79" s="258"/>
      <c r="AC79" s="288"/>
    </row>
    <row r="80" spans="1:29" ht="15" x14ac:dyDescent="0.25">
      <c r="A80" s="304" t="s">
        <v>318</v>
      </c>
      <c r="B80" s="735"/>
      <c r="C80" s="356"/>
      <c r="D80" s="735"/>
      <c r="E80" s="356"/>
      <c r="F80" s="735"/>
      <c r="G80" s="356"/>
      <c r="H80" s="735"/>
      <c r="I80" s="356"/>
      <c r="J80" s="735"/>
      <c r="K80" s="356"/>
      <c r="L80" s="395"/>
      <c r="M80" s="395"/>
      <c r="N80" s="395">
        <v>2</v>
      </c>
      <c r="O80" s="395"/>
      <c r="P80" s="395">
        <v>3</v>
      </c>
      <c r="Q80" s="400"/>
      <c r="R80" s="395">
        <v>7</v>
      </c>
      <c r="S80" s="324"/>
      <c r="T80" s="395">
        <v>2</v>
      </c>
      <c r="U80" s="321"/>
      <c r="V80" s="395">
        <v>0.2</v>
      </c>
      <c r="W80" s="736"/>
      <c r="X80" s="395"/>
      <c r="Y80" s="258"/>
      <c r="Z80" s="350"/>
      <c r="AA80" s="258">
        <v>7316</v>
      </c>
      <c r="AC80" s="288"/>
    </row>
    <row r="81" spans="1:29" ht="15" x14ac:dyDescent="0.25">
      <c r="A81" s="304" t="s">
        <v>310</v>
      </c>
      <c r="B81" s="735"/>
      <c r="C81" s="356"/>
      <c r="D81" s="735"/>
      <c r="E81" s="356"/>
      <c r="F81" s="735"/>
      <c r="G81" s="356"/>
      <c r="H81" s="735"/>
      <c r="I81" s="356"/>
      <c r="J81" s="735"/>
      <c r="K81" s="356"/>
      <c r="L81" s="385"/>
      <c r="M81" s="385"/>
      <c r="N81" s="385">
        <v>2</v>
      </c>
      <c r="O81" s="385"/>
      <c r="P81" s="385">
        <v>3</v>
      </c>
      <c r="Q81" s="391"/>
      <c r="R81" s="385">
        <v>7</v>
      </c>
      <c r="S81" s="324"/>
      <c r="T81" s="385">
        <v>2</v>
      </c>
      <c r="U81" s="321"/>
      <c r="V81" s="385">
        <v>0.6</v>
      </c>
      <c r="W81" s="736"/>
      <c r="X81" s="385"/>
      <c r="Y81" s="351"/>
      <c r="Z81" s="350"/>
      <c r="AA81" s="351"/>
      <c r="AC81" s="288"/>
    </row>
    <row r="82" spans="1:29" ht="15" x14ac:dyDescent="0.25">
      <c r="A82" s="304" t="s">
        <v>275</v>
      </c>
      <c r="B82" s="735"/>
      <c r="C82" s="356"/>
      <c r="D82" s="735"/>
      <c r="E82" s="356"/>
      <c r="F82" s="735"/>
      <c r="G82" s="356"/>
      <c r="H82" s="735"/>
      <c r="I82" s="356"/>
      <c r="J82" s="735"/>
      <c r="K82" s="356"/>
      <c r="L82" s="375"/>
      <c r="M82" s="375"/>
      <c r="N82" s="375">
        <v>2</v>
      </c>
      <c r="O82" s="375"/>
      <c r="P82" s="375">
        <v>3</v>
      </c>
      <c r="Q82" s="380"/>
      <c r="R82" s="375">
        <v>9</v>
      </c>
      <c r="S82" s="324"/>
      <c r="T82" s="375">
        <v>1</v>
      </c>
      <c r="U82" s="321"/>
      <c r="V82" s="375">
        <v>0.1</v>
      </c>
      <c r="W82" s="736"/>
      <c r="X82" s="375"/>
      <c r="Y82" s="258"/>
      <c r="Z82" s="350"/>
      <c r="AA82" s="258">
        <v>113126.6</v>
      </c>
      <c r="AC82" s="288"/>
    </row>
    <row r="83" spans="1:29" ht="15" x14ac:dyDescent="0.25">
      <c r="A83" s="304" t="s">
        <v>276</v>
      </c>
      <c r="B83" s="735"/>
      <c r="C83" s="356"/>
      <c r="D83" s="735"/>
      <c r="E83" s="356"/>
      <c r="F83" s="735"/>
      <c r="G83" s="356"/>
      <c r="H83" s="735"/>
      <c r="I83" s="356"/>
      <c r="J83" s="735"/>
      <c r="K83" s="356"/>
      <c r="L83" s="375"/>
      <c r="M83" s="375"/>
      <c r="N83" s="375">
        <v>2</v>
      </c>
      <c r="O83" s="375"/>
      <c r="P83" s="375">
        <v>3</v>
      </c>
      <c r="Q83" s="380"/>
      <c r="R83" s="375">
        <v>9</v>
      </c>
      <c r="S83" s="324"/>
      <c r="T83" s="375">
        <v>2</v>
      </c>
      <c r="U83" s="321"/>
      <c r="V83" s="375">
        <v>0.1</v>
      </c>
      <c r="W83" s="736"/>
      <c r="X83" s="375"/>
      <c r="Y83" s="258">
        <v>13647.5</v>
      </c>
      <c r="Z83" s="350"/>
      <c r="AA83" s="351">
        <v>22898.52</v>
      </c>
      <c r="AC83" s="288"/>
    </row>
    <row r="84" spans="1:29" ht="15" x14ac:dyDescent="0.25">
      <c r="A84" s="304" t="s">
        <v>296</v>
      </c>
      <c r="B84" s="735"/>
      <c r="C84" s="356"/>
      <c r="D84" s="735"/>
      <c r="E84" s="356"/>
      <c r="F84" s="735"/>
      <c r="G84" s="356"/>
      <c r="H84" s="735"/>
      <c r="I84" s="356"/>
      <c r="J84" s="735"/>
      <c r="K84" s="356"/>
      <c r="L84" s="375"/>
      <c r="M84" s="375"/>
      <c r="N84" s="375"/>
      <c r="O84" s="375"/>
      <c r="P84" s="375"/>
      <c r="Q84" s="380"/>
      <c r="R84" s="375"/>
      <c r="S84" s="324"/>
      <c r="T84" s="375"/>
      <c r="U84" s="321"/>
      <c r="V84" s="375"/>
      <c r="W84" s="736"/>
      <c r="X84" s="375"/>
      <c r="Y84" s="258"/>
      <c r="Z84" s="350"/>
      <c r="AA84" s="258"/>
      <c r="AC84" s="288"/>
    </row>
    <row r="85" spans="1:29" ht="15" x14ac:dyDescent="0.25">
      <c r="A85" s="304" t="s">
        <v>277</v>
      </c>
      <c r="B85" s="735"/>
      <c r="C85" s="356"/>
      <c r="D85" s="735"/>
      <c r="E85" s="356"/>
      <c r="F85" s="735"/>
      <c r="G85" s="356"/>
      <c r="H85" s="735"/>
      <c r="I85" s="356"/>
      <c r="J85" s="735"/>
      <c r="K85" s="356"/>
      <c r="L85" s="375"/>
      <c r="M85" s="375"/>
      <c r="N85" s="375">
        <v>2</v>
      </c>
      <c r="O85" s="375"/>
      <c r="P85" s="375">
        <v>3</v>
      </c>
      <c r="Q85" s="380"/>
      <c r="R85" s="375">
        <v>9</v>
      </c>
      <c r="S85" s="324"/>
      <c r="T85" s="375">
        <v>6</v>
      </c>
      <c r="U85" s="321"/>
      <c r="V85" s="375">
        <v>0.1</v>
      </c>
      <c r="W85" s="736"/>
      <c r="X85" s="375"/>
      <c r="Y85" s="258">
        <v>16574.34</v>
      </c>
      <c r="Z85" s="350"/>
      <c r="AA85" s="351">
        <v>13234</v>
      </c>
      <c r="AC85" s="288"/>
    </row>
    <row r="86" spans="1:29" ht="15" x14ac:dyDescent="0.25">
      <c r="A86" s="304" t="s">
        <v>319</v>
      </c>
      <c r="B86" s="735"/>
      <c r="C86" s="356"/>
      <c r="D86" s="735"/>
      <c r="E86" s="356"/>
      <c r="F86" s="735"/>
      <c r="G86" s="356"/>
      <c r="H86" s="735"/>
      <c r="I86" s="356"/>
      <c r="J86" s="735"/>
      <c r="K86" s="356"/>
      <c r="L86" s="375"/>
      <c r="M86" s="375"/>
      <c r="N86" s="375">
        <v>2</v>
      </c>
      <c r="O86" s="375"/>
      <c r="P86" s="375">
        <v>3</v>
      </c>
      <c r="Q86" s="380"/>
      <c r="R86" s="375">
        <v>9</v>
      </c>
      <c r="S86" s="324"/>
      <c r="T86" s="375">
        <v>9</v>
      </c>
      <c r="U86" s="321"/>
      <c r="V86" s="375">
        <v>0.1</v>
      </c>
      <c r="W86" s="736"/>
      <c r="X86" s="375"/>
      <c r="Y86" s="258">
        <v>4041.5</v>
      </c>
      <c r="Z86" s="350"/>
      <c r="AA86" s="258">
        <v>4041.5</v>
      </c>
      <c r="AC86" s="288"/>
    </row>
    <row r="87" spans="1:29" ht="15" x14ac:dyDescent="0.25">
      <c r="A87" s="304" t="s">
        <v>333</v>
      </c>
      <c r="B87" s="735"/>
      <c r="C87" s="356"/>
      <c r="D87" s="735"/>
      <c r="E87" s="356"/>
      <c r="F87" s="735"/>
      <c r="G87" s="356"/>
      <c r="H87" s="735"/>
      <c r="I87" s="356"/>
      <c r="J87" s="735"/>
      <c r="K87" s="356"/>
      <c r="L87" s="402"/>
      <c r="M87" s="402"/>
      <c r="N87" s="402">
        <v>2</v>
      </c>
      <c r="O87" s="402"/>
      <c r="P87" s="402">
        <v>4</v>
      </c>
      <c r="Q87" s="403"/>
      <c r="R87" s="402">
        <v>1</v>
      </c>
      <c r="S87" s="324"/>
      <c r="T87" s="402">
        <v>2</v>
      </c>
      <c r="U87" s="321"/>
      <c r="V87" s="402">
        <v>0.2</v>
      </c>
      <c r="W87" s="736"/>
      <c r="X87" s="402"/>
      <c r="Y87" s="258">
        <v>15000</v>
      </c>
      <c r="Z87" s="350"/>
      <c r="AA87" s="258">
        <v>15000</v>
      </c>
      <c r="AC87" s="288"/>
    </row>
    <row r="88" spans="1:29" ht="15" x14ac:dyDescent="0.25">
      <c r="A88" s="304" t="s">
        <v>334</v>
      </c>
      <c r="B88" s="735"/>
      <c r="C88" s="356"/>
      <c r="D88" s="735"/>
      <c r="E88" s="356"/>
      <c r="F88" s="735"/>
      <c r="G88" s="356"/>
      <c r="H88" s="735"/>
      <c r="I88" s="356"/>
      <c r="J88" s="735"/>
      <c r="K88" s="356"/>
      <c r="L88" s="402"/>
      <c r="M88" s="402"/>
      <c r="N88" s="402">
        <v>2</v>
      </c>
      <c r="O88" s="402"/>
      <c r="P88" s="402">
        <v>6</v>
      </c>
      <c r="Q88" s="403"/>
      <c r="R88" s="402">
        <v>1</v>
      </c>
      <c r="S88" s="324"/>
      <c r="T88" s="402">
        <v>1</v>
      </c>
      <c r="U88" s="321"/>
      <c r="V88" s="402">
        <v>0.1</v>
      </c>
      <c r="W88" s="736"/>
      <c r="X88" s="402"/>
      <c r="Y88" s="258">
        <v>51684</v>
      </c>
      <c r="Z88" s="350"/>
      <c r="AA88" s="258"/>
      <c r="AC88" s="288"/>
    </row>
    <row r="89" spans="1:29" ht="15" x14ac:dyDescent="0.25">
      <c r="A89" s="304" t="s">
        <v>301</v>
      </c>
      <c r="B89" s="735"/>
      <c r="C89" s="356"/>
      <c r="D89" s="735"/>
      <c r="E89" s="356"/>
      <c r="F89" s="735"/>
      <c r="G89" s="356"/>
      <c r="H89" s="735"/>
      <c r="I89" s="356"/>
      <c r="J89" s="735"/>
      <c r="K89" s="356"/>
      <c r="L89" s="384"/>
      <c r="M89" s="384"/>
      <c r="N89" s="384">
        <v>2</v>
      </c>
      <c r="O89" s="384"/>
      <c r="P89" s="384">
        <v>6</v>
      </c>
      <c r="Q89" s="383"/>
      <c r="R89" s="384">
        <v>1</v>
      </c>
      <c r="S89" s="324"/>
      <c r="T89" s="384">
        <v>3</v>
      </c>
      <c r="U89" s="321"/>
      <c r="V89" s="384">
        <v>0.1</v>
      </c>
      <c r="W89" s="736"/>
      <c r="X89" s="384"/>
      <c r="Y89" s="258">
        <v>39884</v>
      </c>
      <c r="Z89" s="350"/>
      <c r="AA89" s="351">
        <v>200278.99</v>
      </c>
      <c r="AC89" s="288"/>
    </row>
    <row r="90" spans="1:29" ht="15" x14ac:dyDescent="0.25">
      <c r="A90" s="304" t="s">
        <v>302</v>
      </c>
      <c r="B90" s="735"/>
      <c r="C90" s="356"/>
      <c r="D90" s="735"/>
      <c r="E90" s="356"/>
      <c r="F90" s="735"/>
      <c r="G90" s="356"/>
      <c r="H90" s="735"/>
      <c r="I90" s="356"/>
      <c r="J90" s="735"/>
      <c r="K90" s="356"/>
      <c r="L90" s="384"/>
      <c r="M90" s="384"/>
      <c r="N90" s="384">
        <v>2</v>
      </c>
      <c r="O90" s="384"/>
      <c r="P90" s="384">
        <v>6</v>
      </c>
      <c r="Q90" s="383"/>
      <c r="R90" s="384">
        <v>1</v>
      </c>
      <c r="S90" s="324"/>
      <c r="T90" s="384">
        <v>4</v>
      </c>
      <c r="U90" s="321"/>
      <c r="V90" s="384">
        <v>0.1</v>
      </c>
      <c r="W90" s="736"/>
      <c r="X90" s="384"/>
      <c r="Y90" s="258">
        <v>29500</v>
      </c>
      <c r="Z90" s="350"/>
      <c r="AA90" s="351"/>
      <c r="AC90" s="288"/>
    </row>
    <row r="91" spans="1:29" ht="15" x14ac:dyDescent="0.25">
      <c r="A91" s="304" t="s">
        <v>297</v>
      </c>
      <c r="B91" s="735"/>
      <c r="C91" s="356"/>
      <c r="D91" s="735"/>
      <c r="E91" s="356"/>
      <c r="F91" s="735"/>
      <c r="G91" s="356"/>
      <c r="H91" s="735"/>
      <c r="I91" s="356"/>
      <c r="J91" s="735"/>
      <c r="K91" s="356"/>
      <c r="L91" s="375"/>
      <c r="M91" s="375"/>
      <c r="N91" s="375">
        <v>2</v>
      </c>
      <c r="O91" s="375"/>
      <c r="P91" s="375">
        <v>6</v>
      </c>
      <c r="Q91" s="380"/>
      <c r="R91" s="375">
        <v>1</v>
      </c>
      <c r="S91" s="324"/>
      <c r="T91" s="375">
        <v>9</v>
      </c>
      <c r="U91" s="321"/>
      <c r="V91" s="375">
        <v>0.1</v>
      </c>
      <c r="W91" s="736"/>
      <c r="X91" s="375"/>
      <c r="Y91" s="258">
        <v>34829.26</v>
      </c>
      <c r="Z91" s="350"/>
      <c r="AA91" s="258">
        <v>24080</v>
      </c>
      <c r="AC91" s="288"/>
    </row>
    <row r="92" spans="1:29" ht="15" x14ac:dyDescent="0.25">
      <c r="A92" s="304" t="s">
        <v>307</v>
      </c>
      <c r="B92" s="392"/>
      <c r="C92" s="356"/>
      <c r="D92" s="392"/>
      <c r="E92" s="356"/>
      <c r="F92" s="392"/>
      <c r="G92" s="356"/>
      <c r="H92" s="392"/>
      <c r="I92" s="356"/>
      <c r="J92" s="392"/>
      <c r="K92" s="356"/>
      <c r="L92" s="385"/>
      <c r="M92" s="385"/>
      <c r="N92" s="385">
        <v>2</v>
      </c>
      <c r="O92" s="385"/>
      <c r="P92" s="385">
        <v>6</v>
      </c>
      <c r="Q92" s="391"/>
      <c r="R92" s="385">
        <v>4</v>
      </c>
      <c r="S92" s="324"/>
      <c r="T92" s="385">
        <v>8</v>
      </c>
      <c r="U92" s="321"/>
      <c r="V92" s="385">
        <v>0.1</v>
      </c>
      <c r="W92" s="393"/>
      <c r="X92" s="385"/>
      <c r="Y92" s="351"/>
      <c r="Z92" s="350"/>
      <c r="AA92" s="258"/>
      <c r="AC92" s="288"/>
    </row>
    <row r="93" spans="1:29" ht="15" x14ac:dyDescent="0.25">
      <c r="A93" s="304" t="s">
        <v>308</v>
      </c>
      <c r="B93" s="392"/>
      <c r="C93" s="356"/>
      <c r="D93" s="392"/>
      <c r="E93" s="356"/>
      <c r="F93" s="392"/>
      <c r="G93" s="356"/>
      <c r="H93" s="392"/>
      <c r="I93" s="356"/>
      <c r="J93" s="392"/>
      <c r="K93" s="356"/>
      <c r="L93" s="385"/>
      <c r="M93" s="385"/>
      <c r="N93" s="385">
        <v>2</v>
      </c>
      <c r="O93" s="385"/>
      <c r="P93" s="385">
        <v>6</v>
      </c>
      <c r="Q93" s="391"/>
      <c r="R93" s="385">
        <v>5</v>
      </c>
      <c r="S93" s="324"/>
      <c r="T93" s="385">
        <v>1</v>
      </c>
      <c r="U93" s="321"/>
      <c r="V93" s="385">
        <v>0.1</v>
      </c>
      <c r="W93" s="393"/>
      <c r="X93" s="385"/>
      <c r="Y93" s="351"/>
      <c r="Z93" s="350"/>
      <c r="AA93" s="351"/>
      <c r="AC93" s="288"/>
    </row>
    <row r="94" spans="1:29" ht="15" x14ac:dyDescent="0.25">
      <c r="A94" s="304" t="s">
        <v>309</v>
      </c>
      <c r="B94" s="392"/>
      <c r="C94" s="356"/>
      <c r="D94" s="392"/>
      <c r="E94" s="356"/>
      <c r="F94" s="392"/>
      <c r="G94" s="356"/>
      <c r="H94" s="392"/>
      <c r="I94" s="356"/>
      <c r="J94" s="392"/>
      <c r="K94" s="356"/>
      <c r="L94" s="385"/>
      <c r="M94" s="385"/>
      <c r="N94" s="385">
        <v>2</v>
      </c>
      <c r="O94" s="385"/>
      <c r="P94" s="385">
        <v>6</v>
      </c>
      <c r="Q94" s="391"/>
      <c r="R94" s="385">
        <v>5</v>
      </c>
      <c r="S94" s="324"/>
      <c r="T94" s="385">
        <v>8</v>
      </c>
      <c r="U94" s="321"/>
      <c r="V94" s="385">
        <v>0.1</v>
      </c>
      <c r="W94" s="393"/>
      <c r="X94" s="385"/>
      <c r="Y94" s="351"/>
      <c r="Z94" s="350"/>
      <c r="AA94" s="351"/>
      <c r="AC94" s="288"/>
    </row>
    <row r="95" spans="1:29" ht="15" x14ac:dyDescent="0.25">
      <c r="A95" s="304" t="s">
        <v>311</v>
      </c>
      <c r="B95" s="355"/>
      <c r="C95" s="356"/>
      <c r="D95" s="355"/>
      <c r="E95" s="356"/>
      <c r="F95" s="355"/>
      <c r="G95" s="356"/>
      <c r="H95" s="355"/>
      <c r="I95" s="356"/>
      <c r="J95" s="355"/>
      <c r="K95" s="356"/>
      <c r="L95" s="375"/>
      <c r="M95" s="375"/>
      <c r="N95" s="375"/>
      <c r="O95" s="375"/>
      <c r="P95" s="375"/>
      <c r="Q95" s="380"/>
      <c r="R95" s="375">
        <v>3</v>
      </c>
      <c r="S95" s="324"/>
      <c r="T95" s="375">
        <v>2</v>
      </c>
      <c r="U95" s="321"/>
      <c r="V95" s="375">
        <v>1</v>
      </c>
      <c r="W95" s="357"/>
      <c r="X95" s="375"/>
      <c r="Y95" s="258">
        <v>3573955.24</v>
      </c>
      <c r="Z95" s="350"/>
      <c r="AA95" s="258"/>
      <c r="AC95" s="288"/>
    </row>
    <row r="96" spans="1:29" ht="15" x14ac:dyDescent="0.25">
      <c r="A96" s="304" t="s">
        <v>304</v>
      </c>
      <c r="B96" s="392"/>
      <c r="C96" s="356"/>
      <c r="D96" s="392"/>
      <c r="E96" s="356"/>
      <c r="F96" s="392"/>
      <c r="G96" s="356"/>
      <c r="H96" s="392"/>
      <c r="I96" s="356"/>
      <c r="J96" s="392"/>
      <c r="K96" s="356"/>
      <c r="L96" s="385"/>
      <c r="M96" s="385"/>
      <c r="N96" s="385"/>
      <c r="O96" s="385"/>
      <c r="P96" s="385"/>
      <c r="Q96" s="391"/>
      <c r="R96" s="385">
        <v>3</v>
      </c>
      <c r="S96" s="324"/>
      <c r="T96" s="385">
        <v>2</v>
      </c>
      <c r="U96" s="321"/>
      <c r="V96" s="385">
        <v>2</v>
      </c>
      <c r="W96" s="393"/>
      <c r="X96" s="385"/>
      <c r="Y96" s="258"/>
      <c r="Z96" s="350"/>
      <c r="AA96" s="258"/>
      <c r="AC96" s="288"/>
    </row>
    <row r="97" spans="1:30" ht="13.5" thickBot="1" x14ac:dyDescent="0.25">
      <c r="A97" s="291"/>
      <c r="B97" s="298"/>
      <c r="C97" s="298"/>
      <c r="D97" s="298"/>
      <c r="E97" s="298"/>
      <c r="F97" s="298"/>
      <c r="G97" s="733"/>
      <c r="H97" s="733"/>
      <c r="I97" s="298"/>
      <c r="J97" s="298"/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325" t="s">
        <v>209</v>
      </c>
      <c r="X97" s="326"/>
      <c r="Y97" s="327">
        <f>+X33+X18</f>
        <v>27744609.519999996</v>
      </c>
      <c r="Z97" s="328"/>
      <c r="AA97" s="327">
        <f>+Z18+Z33</f>
        <v>22613680.760000002</v>
      </c>
      <c r="AC97" s="288"/>
      <c r="AD97" s="288"/>
    </row>
    <row r="98" spans="1:30" ht="15.75" thickTop="1" x14ac:dyDescent="0.25">
      <c r="A98" s="291"/>
      <c r="B98" s="298"/>
      <c r="C98" s="298"/>
      <c r="D98" s="298"/>
      <c r="E98" s="298"/>
      <c r="F98" s="298"/>
      <c r="G98" s="331"/>
      <c r="H98" s="331"/>
      <c r="I98" s="298"/>
      <c r="J98" s="298"/>
      <c r="K98" s="291"/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325"/>
      <c r="X98" s="326"/>
      <c r="Y98" s="234"/>
      <c r="Z98" s="332"/>
      <c r="AA98" s="234"/>
      <c r="AC98" s="288"/>
    </row>
    <row r="99" spans="1:30" ht="15" x14ac:dyDescent="0.25">
      <c r="A99" s="291"/>
      <c r="B99" s="298"/>
      <c r="C99" s="298"/>
      <c r="D99" s="298"/>
      <c r="E99" s="298"/>
      <c r="F99" s="298"/>
      <c r="G99" s="331"/>
      <c r="H99" s="331"/>
      <c r="I99" s="298"/>
      <c r="J99" s="298"/>
      <c r="K99" s="291"/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325"/>
      <c r="X99" s="326"/>
      <c r="Y99" s="234"/>
      <c r="Z99" s="332"/>
      <c r="AA99" s="329"/>
    </row>
    <row r="100" spans="1:30" ht="15" x14ac:dyDescent="0.25">
      <c r="A100" s="291"/>
      <c r="B100" s="298"/>
      <c r="C100" s="298"/>
      <c r="D100" s="298"/>
      <c r="E100" s="298"/>
      <c r="F100" s="298"/>
      <c r="G100" s="331"/>
      <c r="H100" s="331"/>
      <c r="I100" s="298"/>
      <c r="J100" s="298"/>
      <c r="K100" s="291"/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325"/>
      <c r="X100" s="326"/>
      <c r="Y100" s="329"/>
      <c r="Z100" s="332"/>
      <c r="AA100" s="234"/>
    </row>
    <row r="101" spans="1:30" x14ac:dyDescent="0.2">
      <c r="A101" s="301"/>
      <c r="B101" s="291"/>
      <c r="C101" s="291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1"/>
      <c r="P101" s="291"/>
      <c r="Q101" s="291"/>
      <c r="R101" s="291"/>
      <c r="S101" s="291"/>
      <c r="T101" s="301"/>
      <c r="U101" s="301"/>
      <c r="V101" s="301"/>
      <c r="W101" s="301"/>
      <c r="X101" s="301"/>
      <c r="Y101" s="302"/>
      <c r="Z101" s="301"/>
      <c r="AA101" s="330"/>
    </row>
    <row r="102" spans="1:30" ht="15.75" x14ac:dyDescent="0.25">
      <c r="A102" s="361" t="s">
        <v>281</v>
      </c>
      <c r="B102" s="292"/>
      <c r="C102" s="292"/>
      <c r="D102" s="292"/>
      <c r="E102" s="292"/>
      <c r="F102" s="292"/>
      <c r="G102" s="292"/>
      <c r="H102" s="292"/>
      <c r="I102" s="292"/>
      <c r="J102" s="291"/>
      <c r="K102" s="291"/>
      <c r="L102" s="291"/>
      <c r="M102" s="291"/>
      <c r="N102" s="291"/>
      <c r="O102" s="291"/>
      <c r="P102" s="291"/>
      <c r="Q102" s="291"/>
      <c r="R102" s="291"/>
      <c r="S102" s="291"/>
      <c r="T102" s="404" t="s">
        <v>282</v>
      </c>
      <c r="U102" s="404"/>
      <c r="V102" s="404"/>
      <c r="W102" s="404"/>
      <c r="X102" s="404"/>
      <c r="Y102" s="404"/>
      <c r="Z102" s="404"/>
      <c r="AA102" s="404"/>
    </row>
    <row r="103" spans="1:30" x14ac:dyDescent="0.2">
      <c r="A103" s="360" t="s">
        <v>280</v>
      </c>
      <c r="B103" s="292"/>
      <c r="C103" s="292"/>
      <c r="D103" s="292"/>
      <c r="E103" s="292"/>
      <c r="F103" s="292"/>
      <c r="G103" s="292"/>
      <c r="H103" s="292"/>
      <c r="I103" s="292"/>
      <c r="J103" s="291"/>
      <c r="K103" s="291"/>
      <c r="L103" s="291"/>
      <c r="M103" s="291"/>
      <c r="N103" s="291"/>
      <c r="O103" s="291"/>
      <c r="P103" s="291"/>
      <c r="Q103" s="291"/>
      <c r="R103" s="291"/>
      <c r="S103" s="291"/>
      <c r="T103" s="734" t="s">
        <v>283</v>
      </c>
      <c r="U103" s="734"/>
      <c r="V103" s="734"/>
      <c r="W103" s="734"/>
      <c r="X103" s="734"/>
      <c r="Y103" s="734"/>
      <c r="Z103" s="734"/>
      <c r="AA103" s="734"/>
    </row>
    <row r="104" spans="1:30" x14ac:dyDescent="0.2">
      <c r="A104" s="291"/>
      <c r="B104" s="291"/>
      <c r="C104" s="291"/>
      <c r="D104" s="291"/>
      <c r="E104" s="291"/>
      <c r="F104" s="291"/>
      <c r="G104" s="291"/>
      <c r="H104" s="291"/>
      <c r="I104" s="291"/>
      <c r="J104" s="291"/>
      <c r="K104" s="291"/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291"/>
      <c r="W104" s="291"/>
      <c r="X104" s="291"/>
      <c r="Y104" s="292"/>
      <c r="Z104" s="291"/>
      <c r="AA104" s="292"/>
    </row>
    <row r="105" spans="1:30" x14ac:dyDescent="0.2">
      <c r="Y105" s="289"/>
    </row>
    <row r="106" spans="1:30" x14ac:dyDescent="0.2">
      <c r="Y106" s="289"/>
    </row>
    <row r="107" spans="1:30" x14ac:dyDescent="0.2">
      <c r="Y107" s="289"/>
    </row>
    <row r="108" spans="1:30" x14ac:dyDescent="0.2">
      <c r="Y108" s="289"/>
    </row>
    <row r="109" spans="1:30" x14ac:dyDescent="0.2">
      <c r="Y109" s="289"/>
    </row>
    <row r="110" spans="1:30" x14ac:dyDescent="0.2">
      <c r="Y110" s="289"/>
    </row>
    <row r="112" spans="1:30" x14ac:dyDescent="0.2">
      <c r="Y112" s="284"/>
      <c r="AA112" s="284"/>
    </row>
  </sheetData>
  <mergeCells count="101">
    <mergeCell ref="G97:H97"/>
    <mergeCell ref="T102:AA102"/>
    <mergeCell ref="T103:AA103"/>
    <mergeCell ref="B34:B91"/>
    <mergeCell ref="D34:D91"/>
    <mergeCell ref="F34:F91"/>
    <mergeCell ref="H34:H91"/>
    <mergeCell ref="J34:J91"/>
    <mergeCell ref="M34:N34"/>
    <mergeCell ref="O34:P34"/>
    <mergeCell ref="Q34:R34"/>
    <mergeCell ref="W34:W91"/>
    <mergeCell ref="M38:N38"/>
    <mergeCell ref="O38:P38"/>
    <mergeCell ref="Q38:R38"/>
    <mergeCell ref="M39:N39"/>
    <mergeCell ref="O39:P39"/>
    <mergeCell ref="Q39:R39"/>
    <mergeCell ref="M35:N35"/>
    <mergeCell ref="O35:P35"/>
    <mergeCell ref="Q35:R35"/>
    <mergeCell ref="M37:N37"/>
    <mergeCell ref="O37:P37"/>
    <mergeCell ref="Q37:R37"/>
    <mergeCell ref="B33:W33"/>
    <mergeCell ref="X33:Y33"/>
    <mergeCell ref="Z33:AA33"/>
    <mergeCell ref="W19:W32"/>
    <mergeCell ref="M26:N26"/>
    <mergeCell ref="O26:P26"/>
    <mergeCell ref="Q26:R26"/>
    <mergeCell ref="M22:N22"/>
    <mergeCell ref="O22:P22"/>
    <mergeCell ref="Q22:R22"/>
    <mergeCell ref="N30:O30"/>
    <mergeCell ref="N31:O31"/>
    <mergeCell ref="P32:Q32"/>
    <mergeCell ref="B19:B32"/>
    <mergeCell ref="C19:D32"/>
    <mergeCell ref="E19:F32"/>
    <mergeCell ref="G19:H32"/>
    <mergeCell ref="I19:K32"/>
    <mergeCell ref="M28:N28"/>
    <mergeCell ref="O28:P28"/>
    <mergeCell ref="Q28:R28"/>
    <mergeCell ref="M29:N29"/>
    <mergeCell ref="O29:P29"/>
    <mergeCell ref="Q29:R29"/>
    <mergeCell ref="X17:Y17"/>
    <mergeCell ref="B18:W18"/>
    <mergeCell ref="X18:Y18"/>
    <mergeCell ref="Z18:AA18"/>
    <mergeCell ref="T17:U17"/>
    <mergeCell ref="V17:W17"/>
    <mergeCell ref="L17:M17"/>
    <mergeCell ref="N17:O17"/>
    <mergeCell ref="P17:Q17"/>
    <mergeCell ref="R17:S17"/>
    <mergeCell ref="M19:N19"/>
    <mergeCell ref="O19:P19"/>
    <mergeCell ref="Q19:R19"/>
    <mergeCell ref="B17:C17"/>
    <mergeCell ref="D17:E17"/>
    <mergeCell ref="F17:G17"/>
    <mergeCell ref="H17:I17"/>
    <mergeCell ref="J17:K17"/>
    <mergeCell ref="Y15:AA15"/>
    <mergeCell ref="B16:C16"/>
    <mergeCell ref="D16:E16"/>
    <mergeCell ref="F16:G16"/>
    <mergeCell ref="H16:I16"/>
    <mergeCell ref="K16:L16"/>
    <mergeCell ref="N16:O16"/>
    <mergeCell ref="P16:Q16"/>
    <mergeCell ref="R16:S16"/>
    <mergeCell ref="T16:U16"/>
    <mergeCell ref="Y16:Z16"/>
    <mergeCell ref="B15:C15"/>
    <mergeCell ref="D15:E15"/>
    <mergeCell ref="F15:G15"/>
    <mergeCell ref="H15:I15"/>
    <mergeCell ref="J15:K15"/>
    <mergeCell ref="L15:M15"/>
    <mergeCell ref="N15:O15"/>
    <mergeCell ref="P15:V15"/>
    <mergeCell ref="W15:X15"/>
    <mergeCell ref="A2:AA2"/>
    <mergeCell ref="A3:AA3"/>
    <mergeCell ref="B7:D7"/>
    <mergeCell ref="B11:D11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W14:AA14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14"/>
  <sheetViews>
    <sheetView workbookViewId="0">
      <selection activeCell="B8" sqref="B8"/>
    </sheetView>
  </sheetViews>
  <sheetFormatPr baseColWidth="10" defaultRowHeight="15" x14ac:dyDescent="0.25"/>
  <cols>
    <col min="2" max="2" width="121.7109375" customWidth="1"/>
  </cols>
  <sheetData>
    <row r="6" spans="2:2" x14ac:dyDescent="0.25">
      <c r="B6" s="341" t="s">
        <v>258</v>
      </c>
    </row>
    <row r="7" spans="2:2" x14ac:dyDescent="0.25">
      <c r="B7" s="340"/>
    </row>
    <row r="8" spans="2:2" x14ac:dyDescent="0.25">
      <c r="B8" s="338" t="s">
        <v>259</v>
      </c>
    </row>
    <row r="9" spans="2:2" x14ac:dyDescent="0.25">
      <c r="B9" s="338" t="s">
        <v>260</v>
      </c>
    </row>
    <row r="10" spans="2:2" x14ac:dyDescent="0.25">
      <c r="B10" s="338" t="s">
        <v>261</v>
      </c>
    </row>
    <row r="11" spans="2:2" x14ac:dyDescent="0.25">
      <c r="B11" s="338" t="s">
        <v>262</v>
      </c>
    </row>
    <row r="12" spans="2:2" x14ac:dyDescent="0.25">
      <c r="B12" s="338" t="s">
        <v>263</v>
      </c>
    </row>
    <row r="13" spans="2:2" x14ac:dyDescent="0.25">
      <c r="B13" s="338" t="s">
        <v>264</v>
      </c>
    </row>
    <row r="14" spans="2:2" x14ac:dyDescent="0.25">
      <c r="B14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39"/>
  <sheetViews>
    <sheetView topLeftCell="A10" workbookViewId="0">
      <selection activeCell="Z27" sqref="Z27"/>
    </sheetView>
  </sheetViews>
  <sheetFormatPr baseColWidth="10" defaultColWidth="9.140625" defaultRowHeight="15" x14ac:dyDescent="0.25"/>
  <cols>
    <col min="1" max="1" width="4.5703125" style="233" customWidth="1"/>
    <col min="2" max="2" width="0.5703125" style="233" hidden="1" customWidth="1"/>
    <col min="3" max="3" width="17.5703125" style="233" customWidth="1"/>
    <col min="4" max="4" width="0.42578125" style="233" hidden="1" customWidth="1"/>
    <col min="5" max="5" width="4.5703125" style="233" customWidth="1"/>
    <col min="6" max="6" width="0.42578125" style="233" hidden="1" customWidth="1"/>
    <col min="7" max="7" width="8.140625" style="233" customWidth="1"/>
    <col min="8" max="8" width="0.42578125" style="233" hidden="1" customWidth="1"/>
    <col min="9" max="9" width="7.85546875" style="233" customWidth="1"/>
    <col min="10" max="10" width="0.140625" style="233" hidden="1" customWidth="1"/>
    <col min="11" max="11" width="5.28515625" style="233" customWidth="1"/>
    <col min="12" max="12" width="0" style="233" hidden="1" customWidth="1"/>
    <col min="13" max="13" width="6.140625" style="233" customWidth="1"/>
    <col min="14" max="14" width="0" style="233" hidden="1" customWidth="1"/>
    <col min="15" max="15" width="3.28515625" style="233" customWidth="1"/>
    <col min="16" max="16" width="0" style="233" hidden="1" customWidth="1"/>
    <col min="17" max="17" width="1.7109375" style="233" customWidth="1"/>
    <col min="18" max="18" width="0" style="233" hidden="1" customWidth="1"/>
    <col min="19" max="19" width="3.85546875" style="233" customWidth="1"/>
    <col min="20" max="20" width="0.5703125" style="233" hidden="1" customWidth="1"/>
    <col min="21" max="21" width="4.85546875" style="233" customWidth="1"/>
    <col min="22" max="22" width="17.85546875" style="233" customWidth="1"/>
    <col min="23" max="23" width="18.28515625" style="233" hidden="1" customWidth="1"/>
    <col min="24" max="24" width="2.85546875" style="233" customWidth="1"/>
    <col min="25" max="25" width="4.85546875" style="233" hidden="1" customWidth="1"/>
    <col min="26" max="26" width="17.7109375" style="233" customWidth="1"/>
    <col min="27" max="27" width="9.140625" style="233"/>
    <col min="28" max="28" width="20.5703125" style="233" customWidth="1"/>
    <col min="29" max="29" width="12.42578125" style="233" bestFit="1" customWidth="1"/>
    <col min="30" max="16384" width="9.140625" style="233"/>
  </cols>
  <sheetData>
    <row r="6" spans="1:28" x14ac:dyDescent="0.25">
      <c r="A6" s="412"/>
      <c r="B6" s="412"/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  <c r="V6" s="412"/>
      <c r="W6" s="412"/>
      <c r="X6" s="412"/>
      <c r="Y6" s="412"/>
      <c r="Z6" s="412"/>
    </row>
    <row r="9" spans="1:28" ht="18.75" x14ac:dyDescent="0.3">
      <c r="E9" s="406" t="s">
        <v>257</v>
      </c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6"/>
      <c r="W9" s="406"/>
      <c r="X9" s="406"/>
      <c r="Y9" s="406"/>
      <c r="Z9" s="406"/>
    </row>
    <row r="10" spans="1:28" ht="18.75" x14ac:dyDescent="0.3">
      <c r="E10" s="406" t="s">
        <v>186</v>
      </c>
      <c r="F10" s="406"/>
      <c r="G10" s="406"/>
      <c r="H10" s="406"/>
      <c r="I10" s="406"/>
      <c r="J10" s="406"/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/>
      <c r="W10" s="406"/>
      <c r="X10" s="406"/>
      <c r="Y10" s="406"/>
      <c r="Z10" s="406"/>
    </row>
    <row r="11" spans="1:28" ht="18.75" x14ac:dyDescent="0.3">
      <c r="E11" s="406" t="s">
        <v>196</v>
      </c>
      <c r="F11" s="406"/>
      <c r="G11" s="406"/>
      <c r="H11" s="406"/>
      <c r="I11" s="406"/>
      <c r="J11" s="406"/>
      <c r="K11" s="406"/>
      <c r="L11" s="406"/>
      <c r="M11" s="406"/>
      <c r="N11" s="406"/>
      <c r="O11" s="406"/>
      <c r="P11" s="406"/>
      <c r="Q11" s="406"/>
      <c r="R11" s="406"/>
      <c r="S11" s="406"/>
      <c r="T11" s="406"/>
      <c r="U11" s="406"/>
      <c r="V11" s="406"/>
      <c r="W11" s="406"/>
      <c r="X11" s="406"/>
      <c r="Y11" s="406"/>
      <c r="Z11" s="406"/>
    </row>
    <row r="12" spans="1:28" ht="18.75" x14ac:dyDescent="0.3">
      <c r="E12" s="407" t="s">
        <v>321</v>
      </c>
      <c r="F12" s="406"/>
      <c r="G12" s="406"/>
      <c r="H12" s="406"/>
      <c r="I12" s="406"/>
      <c r="J12" s="406"/>
      <c r="K12" s="406"/>
      <c r="L12" s="406"/>
      <c r="M12" s="406"/>
      <c r="N12" s="406"/>
      <c r="O12" s="406"/>
      <c r="P12" s="406"/>
      <c r="Q12" s="406"/>
      <c r="R12" s="406"/>
      <c r="S12" s="406"/>
      <c r="T12" s="406"/>
      <c r="U12" s="406"/>
      <c r="V12" s="406"/>
      <c r="W12" s="406"/>
      <c r="X12" s="406"/>
      <c r="Y12" s="406"/>
      <c r="Z12" s="406"/>
    </row>
    <row r="14" spans="1:28" x14ac:dyDescent="0.25">
      <c r="A14" s="413"/>
      <c r="B14" s="408"/>
      <c r="C14" s="408"/>
      <c r="D14" s="408"/>
      <c r="E14" s="408"/>
      <c r="F14" s="408"/>
      <c r="G14" s="408"/>
      <c r="H14" s="408"/>
      <c r="I14" s="408"/>
      <c r="J14" s="408"/>
      <c r="K14" s="408"/>
      <c r="L14" s="408"/>
      <c r="M14" s="408"/>
      <c r="N14" s="408"/>
      <c r="O14" s="408"/>
      <c r="P14" s="408"/>
      <c r="Q14" s="408"/>
      <c r="R14" s="408"/>
      <c r="S14" s="408"/>
      <c r="T14" s="408"/>
      <c r="U14" s="408"/>
      <c r="V14" s="408"/>
      <c r="W14" s="408"/>
      <c r="X14" s="408"/>
      <c r="Y14" s="408"/>
      <c r="Z14" s="409"/>
      <c r="AB14" s="235"/>
    </row>
    <row r="15" spans="1:28" x14ac:dyDescent="0.25">
      <c r="A15" s="414"/>
      <c r="B15" s="410"/>
      <c r="C15" s="410"/>
      <c r="D15" s="410"/>
      <c r="E15" s="410"/>
      <c r="F15" s="410"/>
      <c r="G15" s="410"/>
      <c r="H15" s="410"/>
      <c r="I15" s="410"/>
      <c r="J15" s="410"/>
      <c r="K15" s="410"/>
      <c r="L15" s="410"/>
      <c r="M15" s="410"/>
      <c r="N15" s="410"/>
      <c r="O15" s="410"/>
      <c r="P15" s="410"/>
      <c r="Q15" s="410"/>
      <c r="R15" s="410"/>
      <c r="S15" s="410"/>
      <c r="T15" s="410"/>
      <c r="U15" s="410"/>
      <c r="V15" s="410"/>
      <c r="W15" s="410"/>
      <c r="X15" s="410"/>
      <c r="Y15" s="410"/>
      <c r="Z15" s="411"/>
      <c r="AB15" s="235"/>
    </row>
    <row r="16" spans="1:28" x14ac:dyDescent="0.25">
      <c r="AB16" s="235"/>
    </row>
    <row r="17" spans="3:29" s="261" customFormat="1" ht="15.75" x14ac:dyDescent="0.25">
      <c r="C17" s="261" t="s">
        <v>188</v>
      </c>
      <c r="Z17" s="262">
        <v>89892866.370000005</v>
      </c>
      <c r="AB17" s="263"/>
    </row>
    <row r="18" spans="3:29" s="261" customFormat="1" ht="15.75" x14ac:dyDescent="0.25">
      <c r="C18" s="261" t="s">
        <v>197</v>
      </c>
      <c r="V18" s="263">
        <f>+Z17</f>
        <v>89892866.370000005</v>
      </c>
      <c r="AB18" s="263"/>
    </row>
    <row r="19" spans="3:29" s="261" customFormat="1" ht="15.75" x14ac:dyDescent="0.25">
      <c r="C19" s="264" t="s">
        <v>198</v>
      </c>
      <c r="V19" s="265"/>
    </row>
    <row r="20" spans="3:29" x14ac:dyDescent="0.25">
      <c r="C20" s="264" t="s">
        <v>245</v>
      </c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Z20" s="273">
        <f>+INGRESOS!Z23</f>
        <v>26187636</v>
      </c>
      <c r="AB20" s="235"/>
    </row>
    <row r="21" spans="3:29" ht="15.75" x14ac:dyDescent="0.25">
      <c r="C21" s="261" t="s">
        <v>199</v>
      </c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Z21" s="262">
        <f>Z17+Z20</f>
        <v>116080502.37</v>
      </c>
      <c r="AB21" s="235"/>
    </row>
    <row r="22" spans="3:29" s="261" customFormat="1" ht="15.75" x14ac:dyDescent="0.25">
      <c r="C22" s="264" t="s">
        <v>246</v>
      </c>
      <c r="Z22" s="274">
        <f>+Hoja2!AA97</f>
        <v>22613680.760000002</v>
      </c>
      <c r="AA22" s="274"/>
      <c r="AB22" s="268"/>
    </row>
    <row r="23" spans="3:29" ht="15.75" x14ac:dyDescent="0.25">
      <c r="C23" s="261" t="s">
        <v>200</v>
      </c>
      <c r="Z23" s="262">
        <f>+Z21-Z22</f>
        <v>93466821.609999999</v>
      </c>
      <c r="AB23" s="234"/>
      <c r="AC23" s="234"/>
    </row>
    <row r="24" spans="3:29" x14ac:dyDescent="0.25">
      <c r="AB24" s="234"/>
    </row>
    <row r="25" spans="3:29" ht="15.75" x14ac:dyDescent="0.25">
      <c r="C25" s="261" t="s">
        <v>201</v>
      </c>
      <c r="Z25" s="262">
        <f>+Z17</f>
        <v>89892866.370000005</v>
      </c>
      <c r="AB25" s="234"/>
    </row>
    <row r="26" spans="3:29" x14ac:dyDescent="0.25">
      <c r="C26" s="264" t="s">
        <v>202</v>
      </c>
      <c r="Z26" s="273">
        <f>Z23</f>
        <v>93466821.609999999</v>
      </c>
      <c r="AB26" s="234"/>
      <c r="AC26" s="234"/>
    </row>
    <row r="27" spans="3:29" ht="16.5" thickBot="1" x14ac:dyDescent="0.3">
      <c r="C27" s="261" t="s">
        <v>337</v>
      </c>
      <c r="E27" s="269"/>
      <c r="Z27" s="270">
        <f>+Z26-Z25</f>
        <v>3573955.2399999946</v>
      </c>
      <c r="AB27" s="235"/>
    </row>
    <row r="28" spans="3:29" ht="15.75" thickTop="1" x14ac:dyDescent="0.25">
      <c r="Z28" s="267"/>
      <c r="AB28" s="235"/>
    </row>
    <row r="29" spans="3:29" x14ac:dyDescent="0.25">
      <c r="Z29" s="235"/>
      <c r="AB29" s="251"/>
    </row>
    <row r="31" spans="3:29" x14ac:dyDescent="0.25">
      <c r="Z31" s="235"/>
    </row>
    <row r="32" spans="3:29" x14ac:dyDescent="0.25">
      <c r="Z32" s="235"/>
    </row>
    <row r="33" spans="5:27" x14ac:dyDescent="0.25">
      <c r="Z33" s="235"/>
    </row>
    <row r="34" spans="5:27" x14ac:dyDescent="0.25">
      <c r="Z34" s="235"/>
    </row>
    <row r="35" spans="5:27" x14ac:dyDescent="0.25">
      <c r="Z35" s="235"/>
    </row>
    <row r="36" spans="5:27" x14ac:dyDescent="0.25">
      <c r="Z36" s="235"/>
    </row>
    <row r="37" spans="5:27" x14ac:dyDescent="0.25"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V37" s="241"/>
      <c r="W37" s="241"/>
      <c r="X37" s="241"/>
      <c r="Z37" s="235"/>
    </row>
    <row r="38" spans="5:27" ht="15.75" x14ac:dyDescent="0.25">
      <c r="E38" s="404" t="s">
        <v>286</v>
      </c>
      <c r="F38" s="404"/>
      <c r="G38" s="404"/>
      <c r="H38" s="404"/>
      <c r="I38" s="404"/>
      <c r="J38" s="404"/>
      <c r="K38" s="404"/>
      <c r="L38" s="404"/>
      <c r="M38" s="404"/>
      <c r="N38" s="404"/>
      <c r="O38" s="404"/>
      <c r="V38" s="404" t="s">
        <v>285</v>
      </c>
      <c r="W38" s="404"/>
      <c r="X38" s="404"/>
      <c r="Y38" s="404"/>
      <c r="Z38" s="404"/>
      <c r="AA38" s="404"/>
    </row>
    <row r="39" spans="5:27" x14ac:dyDescent="0.25">
      <c r="E39" s="405" t="s">
        <v>280</v>
      </c>
      <c r="F39" s="405"/>
      <c r="G39" s="405"/>
      <c r="H39" s="405"/>
      <c r="I39" s="405"/>
      <c r="J39" s="405"/>
      <c r="K39" s="405"/>
      <c r="L39" s="405"/>
      <c r="M39" s="405"/>
      <c r="N39" s="405"/>
      <c r="O39" s="405"/>
      <c r="V39" s="405" t="s">
        <v>252</v>
      </c>
      <c r="W39" s="405"/>
      <c r="X39" s="405"/>
      <c r="Y39" s="405"/>
      <c r="Z39" s="405"/>
      <c r="AA39" s="405"/>
    </row>
  </sheetData>
  <mergeCells count="10">
    <mergeCell ref="A14:Z15"/>
    <mergeCell ref="E38:O38"/>
    <mergeCell ref="E39:O39"/>
    <mergeCell ref="V38:AA38"/>
    <mergeCell ref="V39:AA39"/>
    <mergeCell ref="A6:Z6"/>
    <mergeCell ref="E9:Z9"/>
    <mergeCell ref="E10:Z10"/>
    <mergeCell ref="E11:Z11"/>
    <mergeCell ref="E12:Z12"/>
  </mergeCells>
  <pageMargins left="0.47244094488188981" right="0.51181102362204722" top="0.74803149606299213" bottom="0.74803149606299213" header="0.31496062992125984" footer="0.31496062992125984"/>
  <pageSetup scale="76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I32"/>
  <sheetViews>
    <sheetView workbookViewId="0">
      <selection activeCell="D24" sqref="D24"/>
    </sheetView>
  </sheetViews>
  <sheetFormatPr baseColWidth="10" defaultRowHeight="15" x14ac:dyDescent="0.25"/>
  <cols>
    <col min="7" max="7" width="18.5703125" customWidth="1"/>
    <col min="9" max="9" width="13.85546875" customWidth="1"/>
  </cols>
  <sheetData>
    <row r="2" spans="6:9" ht="21" x14ac:dyDescent="0.35">
      <c r="F2" s="282"/>
      <c r="G2" s="282" t="s">
        <v>248</v>
      </c>
    </row>
    <row r="3" spans="6:9" x14ac:dyDescent="0.25">
      <c r="F3" s="277" t="s">
        <v>249</v>
      </c>
      <c r="G3" s="279">
        <v>33901826.939999998</v>
      </c>
      <c r="I3" s="237"/>
    </row>
    <row r="4" spans="6:9" x14ac:dyDescent="0.25">
      <c r="F4" s="277" t="s">
        <v>250</v>
      </c>
      <c r="G4" s="279">
        <v>26912658.5</v>
      </c>
      <c r="I4" s="237"/>
    </row>
    <row r="5" spans="6:9" ht="15.75" thickBot="1" x14ac:dyDescent="0.3">
      <c r="F5" s="280" t="s">
        <v>251</v>
      </c>
      <c r="G5" s="281">
        <v>60814485.439999998</v>
      </c>
      <c r="I5" s="260"/>
    </row>
    <row r="6" spans="6:9" ht="15.75" thickTop="1" x14ac:dyDescent="0.25">
      <c r="F6" s="277"/>
      <c r="G6" s="278"/>
      <c r="I6" s="260"/>
    </row>
    <row r="7" spans="6:9" x14ac:dyDescent="0.25">
      <c r="F7" s="277"/>
      <c r="G7" s="278"/>
      <c r="I7" s="260"/>
    </row>
    <row r="8" spans="6:9" x14ac:dyDescent="0.25">
      <c r="F8" s="277"/>
      <c r="G8" s="278"/>
      <c r="I8" s="260"/>
    </row>
    <row r="9" spans="6:9" x14ac:dyDescent="0.25">
      <c r="F9" s="277"/>
      <c r="G9" s="278"/>
      <c r="I9" s="260"/>
    </row>
    <row r="10" spans="6:9" x14ac:dyDescent="0.25">
      <c r="F10" s="277"/>
      <c r="G10" s="278"/>
      <c r="I10" s="260"/>
    </row>
    <row r="11" spans="6:9" x14ac:dyDescent="0.25">
      <c r="F11" s="277"/>
      <c r="G11" s="278"/>
      <c r="I11" s="283"/>
    </row>
    <row r="12" spans="6:9" x14ac:dyDescent="0.25">
      <c r="F12" s="277"/>
      <c r="G12" s="278"/>
      <c r="I12" s="260"/>
    </row>
    <row r="13" spans="6:9" x14ac:dyDescent="0.25">
      <c r="F13" s="277"/>
      <c r="G13" s="278"/>
      <c r="I13" s="260"/>
    </row>
    <row r="14" spans="6:9" x14ac:dyDescent="0.25">
      <c r="F14" s="277"/>
      <c r="G14" s="278"/>
      <c r="I14" s="283"/>
    </row>
    <row r="15" spans="6:9" x14ac:dyDescent="0.25">
      <c r="F15" s="277"/>
      <c r="G15" s="278"/>
      <c r="I15" s="260"/>
    </row>
    <row r="16" spans="6:9" x14ac:dyDescent="0.25">
      <c r="F16" s="277"/>
      <c r="G16" s="278"/>
      <c r="I16" s="260"/>
    </row>
    <row r="17" spans="7:9" x14ac:dyDescent="0.25">
      <c r="G17" s="278"/>
      <c r="I17" s="260"/>
    </row>
    <row r="18" spans="7:9" x14ac:dyDescent="0.25">
      <c r="G18" s="278"/>
      <c r="I18" s="260"/>
    </row>
    <row r="19" spans="7:9" x14ac:dyDescent="0.25">
      <c r="G19" s="278"/>
      <c r="I19" s="260"/>
    </row>
    <row r="20" spans="7:9" x14ac:dyDescent="0.25">
      <c r="G20" s="278"/>
      <c r="I20" s="260"/>
    </row>
    <row r="21" spans="7:9" x14ac:dyDescent="0.25">
      <c r="G21" s="278"/>
      <c r="I21" s="237"/>
    </row>
    <row r="22" spans="7:9" x14ac:dyDescent="0.25">
      <c r="G22" s="278"/>
    </row>
    <row r="23" spans="7:9" x14ac:dyDescent="0.25">
      <c r="G23" s="278"/>
    </row>
    <row r="24" spans="7:9" x14ac:dyDescent="0.25">
      <c r="G24" s="278"/>
    </row>
    <row r="25" spans="7:9" x14ac:dyDescent="0.25">
      <c r="G25" s="278"/>
    </row>
    <row r="26" spans="7:9" x14ac:dyDescent="0.25">
      <c r="G26" s="278"/>
    </row>
    <row r="27" spans="7:9" x14ac:dyDescent="0.25">
      <c r="G27" s="278"/>
    </row>
    <row r="28" spans="7:9" x14ac:dyDescent="0.25">
      <c r="G28" s="278"/>
    </row>
    <row r="29" spans="7:9" x14ac:dyDescent="0.25">
      <c r="G29" s="278"/>
    </row>
    <row r="30" spans="7:9" x14ac:dyDescent="0.25">
      <c r="G30" s="278"/>
    </row>
    <row r="31" spans="7:9" x14ac:dyDescent="0.25">
      <c r="G31" s="278"/>
    </row>
    <row r="32" spans="7:9" x14ac:dyDescent="0.25">
      <c r="G32" s="27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B36"/>
  <sheetViews>
    <sheetView topLeftCell="A17" workbookViewId="0">
      <selection activeCell="Z28" sqref="Z28"/>
    </sheetView>
  </sheetViews>
  <sheetFormatPr baseColWidth="10" defaultColWidth="9.140625" defaultRowHeight="15" x14ac:dyDescent="0.25"/>
  <cols>
    <col min="1" max="1" width="4.5703125" style="233" customWidth="1"/>
    <col min="2" max="2" width="0.5703125" style="233" hidden="1" customWidth="1"/>
    <col min="3" max="3" width="5.28515625" style="233" customWidth="1"/>
    <col min="4" max="4" width="0.42578125" style="233" hidden="1" customWidth="1"/>
    <col min="5" max="5" width="4.5703125" style="233" customWidth="1"/>
    <col min="6" max="6" width="0.42578125" style="233" hidden="1" customWidth="1"/>
    <col min="7" max="7" width="6.5703125" style="233" customWidth="1"/>
    <col min="8" max="8" width="0.42578125" style="233" hidden="1" customWidth="1"/>
    <col min="9" max="9" width="6.42578125" style="233" customWidth="1"/>
    <col min="10" max="10" width="0.140625" style="233" hidden="1" customWidth="1"/>
    <col min="11" max="11" width="5.28515625" style="233" customWidth="1"/>
    <col min="12" max="12" width="0" style="233" hidden="1" customWidth="1"/>
    <col min="13" max="13" width="6.140625" style="233" customWidth="1"/>
    <col min="14" max="14" width="0" style="233" hidden="1" customWidth="1"/>
    <col min="15" max="15" width="5.28515625" style="233" customWidth="1"/>
    <col min="16" max="16" width="0" style="233" hidden="1" customWidth="1"/>
    <col min="17" max="17" width="5.7109375" style="233" customWidth="1"/>
    <col min="18" max="18" width="0" style="233" hidden="1" customWidth="1"/>
    <col min="19" max="19" width="6.85546875" style="233" customWidth="1"/>
    <col min="20" max="20" width="0.5703125" style="233" hidden="1" customWidth="1"/>
    <col min="21" max="21" width="4.85546875" style="233" customWidth="1"/>
    <col min="22" max="22" width="20" style="233" customWidth="1"/>
    <col min="23" max="23" width="18.28515625" style="233" hidden="1" customWidth="1"/>
    <col min="24" max="24" width="10.5703125" style="233" customWidth="1"/>
    <col min="25" max="25" width="4.85546875" style="233" hidden="1" customWidth="1"/>
    <col min="26" max="26" width="17.28515625" style="233" customWidth="1"/>
    <col min="27" max="27" width="17" style="233" customWidth="1"/>
    <col min="28" max="28" width="22.42578125" style="233" customWidth="1"/>
    <col min="29" max="16384" width="9.140625" style="233"/>
  </cols>
  <sheetData>
    <row r="8" spans="1:28" ht="44.25" customHeight="1" x14ac:dyDescent="0.25">
      <c r="A8" s="433" t="s">
        <v>255</v>
      </c>
      <c r="B8" s="434"/>
      <c r="C8" s="434"/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34"/>
      <c r="Q8" s="434"/>
      <c r="R8" s="434"/>
      <c r="S8" s="434"/>
      <c r="T8" s="434"/>
      <c r="U8" s="434"/>
      <c r="V8" s="434"/>
      <c r="W8" s="434"/>
      <c r="X8" s="434"/>
      <c r="Y8" s="434"/>
      <c r="Z8" s="435"/>
    </row>
    <row r="9" spans="1:28" ht="18.75" x14ac:dyDescent="0.3">
      <c r="A9" s="436"/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437"/>
      <c r="N9" s="437"/>
      <c r="O9" s="437"/>
      <c r="P9" s="437"/>
      <c r="Q9" s="437"/>
      <c r="R9" s="437"/>
      <c r="S9" s="437"/>
      <c r="T9" s="437"/>
      <c r="U9" s="437"/>
      <c r="V9" s="437"/>
      <c r="W9" s="437"/>
      <c r="X9" s="437"/>
      <c r="Y9" s="437"/>
      <c r="Z9" s="438"/>
      <c r="AA9" s="235"/>
    </row>
    <row r="10" spans="1:28" ht="18.75" x14ac:dyDescent="0.3">
      <c r="A10" s="436" t="s">
        <v>203</v>
      </c>
      <c r="B10" s="437"/>
      <c r="C10" s="437"/>
      <c r="D10" s="437"/>
      <c r="E10" s="437"/>
      <c r="F10" s="437"/>
      <c r="G10" s="437"/>
      <c r="H10" s="437"/>
      <c r="I10" s="437"/>
      <c r="J10" s="437"/>
      <c r="K10" s="437"/>
      <c r="L10" s="437"/>
      <c r="M10" s="437"/>
      <c r="N10" s="437"/>
      <c r="O10" s="437"/>
      <c r="P10" s="437"/>
      <c r="Q10" s="437"/>
      <c r="R10" s="437"/>
      <c r="S10" s="437"/>
      <c r="T10" s="437"/>
      <c r="U10" s="437"/>
      <c r="V10" s="437"/>
      <c r="W10" s="437"/>
      <c r="X10" s="437"/>
      <c r="Y10" s="437"/>
      <c r="Z10" s="438"/>
      <c r="AA10" s="235"/>
    </row>
    <row r="11" spans="1:28" x14ac:dyDescent="0.25">
      <c r="A11" s="236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8"/>
      <c r="AA11" s="235"/>
    </row>
    <row r="12" spans="1:28" ht="15.75" x14ac:dyDescent="0.25">
      <c r="A12" s="239" t="s">
        <v>164</v>
      </c>
      <c r="B12" s="237"/>
      <c r="C12" s="237"/>
      <c r="D12" s="237"/>
      <c r="E12" s="237"/>
      <c r="F12" s="237"/>
      <c r="G12" s="439" t="s">
        <v>256</v>
      </c>
      <c r="H12" s="439"/>
      <c r="I12" s="439"/>
      <c r="J12" s="439"/>
      <c r="K12" s="439"/>
      <c r="L12" s="439"/>
      <c r="M12" s="439"/>
      <c r="N12" s="439"/>
      <c r="O12" s="439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8"/>
    </row>
    <row r="13" spans="1:28" ht="15.75" x14ac:dyDescent="0.25">
      <c r="A13" s="239" t="s">
        <v>178</v>
      </c>
      <c r="B13" s="237"/>
      <c r="C13" s="237"/>
      <c r="D13" s="237"/>
      <c r="E13" s="237"/>
      <c r="F13" s="237"/>
      <c r="G13" s="440">
        <v>5136</v>
      </c>
      <c r="H13" s="440"/>
      <c r="I13" s="440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8"/>
    </row>
    <row r="14" spans="1:28" ht="15.75" x14ac:dyDescent="0.25">
      <c r="A14" s="239" t="s">
        <v>179</v>
      </c>
      <c r="B14" s="237"/>
      <c r="C14" s="237"/>
      <c r="D14" s="237"/>
      <c r="E14" s="237"/>
      <c r="F14" s="237"/>
      <c r="G14" s="425" t="s">
        <v>322</v>
      </c>
      <c r="H14" s="426"/>
      <c r="I14" s="426"/>
      <c r="J14" s="426"/>
      <c r="K14" s="426"/>
      <c r="L14" s="426"/>
      <c r="M14" s="426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8"/>
    </row>
    <row r="15" spans="1:28" ht="15.75" x14ac:dyDescent="0.25">
      <c r="A15" s="239" t="s">
        <v>180</v>
      </c>
      <c r="B15" s="237"/>
      <c r="C15" s="237"/>
      <c r="D15" s="237"/>
      <c r="E15" s="237"/>
      <c r="F15" s="237"/>
      <c r="G15" s="431">
        <v>2018</v>
      </c>
      <c r="H15" s="431"/>
      <c r="I15" s="431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8"/>
    </row>
    <row r="16" spans="1:28" x14ac:dyDescent="0.25">
      <c r="A16" s="240"/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2"/>
      <c r="AB16" s="275"/>
    </row>
    <row r="18" spans="1:28" x14ac:dyDescent="0.25">
      <c r="A18" s="432" t="s">
        <v>204</v>
      </c>
      <c r="B18" s="432"/>
      <c r="C18" s="432"/>
      <c r="D18" s="432"/>
      <c r="E18" s="432"/>
      <c r="F18" s="432"/>
      <c r="G18" s="432"/>
      <c r="H18" s="432"/>
      <c r="I18" s="432"/>
      <c r="J18" s="243"/>
      <c r="K18" s="427" t="s">
        <v>206</v>
      </c>
      <c r="L18" s="427"/>
      <c r="M18" s="427"/>
      <c r="N18" s="427"/>
      <c r="O18" s="427"/>
      <c r="P18" s="427"/>
      <c r="Q18" s="427"/>
      <c r="R18" s="427"/>
      <c r="S18" s="427"/>
      <c r="T18" s="427"/>
      <c r="U18" s="427"/>
      <c r="V18" s="427"/>
      <c r="W18" s="243"/>
      <c r="X18" s="422" t="s">
        <v>171</v>
      </c>
      <c r="Y18" s="243"/>
      <c r="Z18" s="424" t="s">
        <v>207</v>
      </c>
    </row>
    <row r="19" spans="1:28" x14ac:dyDescent="0.25">
      <c r="A19" s="432"/>
      <c r="B19" s="432"/>
      <c r="C19" s="432"/>
      <c r="D19" s="432"/>
      <c r="E19" s="432"/>
      <c r="F19" s="432"/>
      <c r="G19" s="432"/>
      <c r="H19" s="432"/>
      <c r="I19" s="432"/>
      <c r="J19" s="23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237"/>
      <c r="X19" s="423"/>
      <c r="Y19" s="237"/>
      <c r="Z19" s="424"/>
    </row>
    <row r="20" spans="1:28" x14ac:dyDescent="0.25">
      <c r="A20" s="421" t="s">
        <v>212</v>
      </c>
      <c r="B20" s="421"/>
      <c r="C20" s="421"/>
      <c r="D20" s="244"/>
      <c r="E20" s="428" t="s">
        <v>205</v>
      </c>
      <c r="F20" s="429"/>
      <c r="G20" s="430"/>
      <c r="H20" s="244"/>
      <c r="I20" s="245" t="s">
        <v>177</v>
      </c>
      <c r="J20" s="237"/>
      <c r="K20" s="427"/>
      <c r="L20" s="427"/>
      <c r="M20" s="427"/>
      <c r="N20" s="427"/>
      <c r="O20" s="427"/>
      <c r="P20" s="427"/>
      <c r="Q20" s="427"/>
      <c r="R20" s="427"/>
      <c r="S20" s="427"/>
      <c r="T20" s="427"/>
      <c r="U20" s="427"/>
      <c r="V20" s="427"/>
      <c r="W20" s="237"/>
      <c r="X20" s="423"/>
      <c r="Y20" s="237"/>
      <c r="Z20" s="424"/>
      <c r="AA20" s="235"/>
    </row>
    <row r="21" spans="1:28" x14ac:dyDescent="0.25">
      <c r="A21" s="415">
        <v>1</v>
      </c>
      <c r="B21" s="415"/>
      <c r="C21" s="415"/>
      <c r="D21" s="246"/>
      <c r="E21" s="415">
        <v>412</v>
      </c>
      <c r="F21" s="415"/>
      <c r="G21" s="415"/>
      <c r="H21" s="237"/>
      <c r="I21" s="245">
        <v>1</v>
      </c>
      <c r="J21" s="237"/>
      <c r="K21" s="416" t="s">
        <v>228</v>
      </c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237"/>
      <c r="X21" s="247" t="s">
        <v>211</v>
      </c>
      <c r="Y21" s="244"/>
      <c r="Z21" s="248">
        <v>26187636</v>
      </c>
      <c r="AA21" s="235"/>
    </row>
    <row r="22" spans="1:28" x14ac:dyDescent="0.25">
      <c r="A22" s="421">
        <v>1</v>
      </c>
      <c r="B22" s="421"/>
      <c r="C22" s="421"/>
      <c r="D22" s="244"/>
      <c r="E22" s="421">
        <v>412</v>
      </c>
      <c r="F22" s="421"/>
      <c r="G22" s="421"/>
      <c r="H22" s="237"/>
      <c r="I22" s="245">
        <v>99</v>
      </c>
      <c r="J22" s="237"/>
      <c r="K22" s="416" t="s">
        <v>210</v>
      </c>
      <c r="L22" s="416"/>
      <c r="M22" s="416"/>
      <c r="N22" s="416"/>
      <c r="O22" s="416"/>
      <c r="P22" s="416"/>
      <c r="Q22" s="416"/>
      <c r="R22" s="416"/>
      <c r="S22" s="416"/>
      <c r="T22" s="416"/>
      <c r="U22" s="416"/>
      <c r="V22" s="416"/>
      <c r="W22" s="237"/>
      <c r="X22" s="247" t="s">
        <v>211</v>
      </c>
      <c r="Y22" s="244"/>
      <c r="Z22" s="248"/>
      <c r="AA22" s="235"/>
    </row>
    <row r="23" spans="1:28" x14ac:dyDescent="0.25">
      <c r="X23" s="249" t="s">
        <v>208</v>
      </c>
      <c r="Z23" s="276">
        <f>SUM(Z21:Z22)</f>
        <v>26187636</v>
      </c>
      <c r="AA23" s="235"/>
      <c r="AB23" s="251"/>
    </row>
    <row r="24" spans="1:28" x14ac:dyDescent="0.25">
      <c r="X24" s="249"/>
      <c r="Z24" s="250"/>
      <c r="AA24" s="235"/>
      <c r="AB24" s="251"/>
    </row>
    <row r="25" spans="1:28" x14ac:dyDescent="0.25">
      <c r="A25" s="421">
        <v>1</v>
      </c>
      <c r="B25" s="421"/>
      <c r="C25" s="421"/>
      <c r="D25" s="243"/>
      <c r="E25" s="417">
        <v>312</v>
      </c>
      <c r="F25" s="417"/>
      <c r="G25" s="417"/>
      <c r="H25" s="243"/>
      <c r="I25" s="252"/>
      <c r="J25" s="253"/>
      <c r="K25" s="418" t="s">
        <v>227</v>
      </c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20"/>
      <c r="W25" s="243"/>
      <c r="X25" s="254" t="s">
        <v>211</v>
      </c>
      <c r="Y25" s="255"/>
      <c r="Z25" s="271">
        <f>+'C X P'!Y19</f>
        <v>1556973.5199999958</v>
      </c>
      <c r="AA25" s="235"/>
      <c r="AB25" s="251"/>
    </row>
    <row r="26" spans="1:28" x14ac:dyDescent="0.25">
      <c r="A26" s="421">
        <v>1</v>
      </c>
      <c r="B26" s="421"/>
      <c r="C26" s="421">
        <v>1</v>
      </c>
      <c r="D26" s="244"/>
      <c r="E26" s="421">
        <v>311</v>
      </c>
      <c r="F26" s="421"/>
      <c r="G26" s="421"/>
      <c r="H26" s="244"/>
      <c r="I26" s="245"/>
      <c r="J26" s="256"/>
      <c r="K26" s="257" t="s">
        <v>229</v>
      </c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44"/>
      <c r="X26" s="247" t="s">
        <v>211</v>
      </c>
      <c r="Y26" s="244"/>
      <c r="Z26" s="258"/>
      <c r="AA26" s="235"/>
      <c r="AB26" s="251"/>
    </row>
    <row r="27" spans="1:28" ht="16.5" thickBot="1" x14ac:dyDescent="0.3">
      <c r="X27" s="249" t="s">
        <v>209</v>
      </c>
      <c r="Z27" s="259">
        <f>+Z23+Z25+Z26</f>
        <v>27744609.519999996</v>
      </c>
    </row>
    <row r="28" spans="1:28" ht="15.75" thickTop="1" x14ac:dyDescent="0.25">
      <c r="Z28" s="232">
        <f>+Z27-Hoja2!Y97</f>
        <v>0</v>
      </c>
    </row>
    <row r="29" spans="1:28" x14ac:dyDescent="0.25">
      <c r="Z29" s="234"/>
    </row>
    <row r="30" spans="1:28" x14ac:dyDescent="0.25">
      <c r="Z30" s="235"/>
    </row>
    <row r="31" spans="1:28" x14ac:dyDescent="0.25">
      <c r="Z31" s="235"/>
    </row>
    <row r="33" spans="3:26" x14ac:dyDescent="0.25">
      <c r="Z33" s="251"/>
    </row>
    <row r="34" spans="3:26" x14ac:dyDescent="0.25"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T34" s="241"/>
      <c r="U34" s="237"/>
      <c r="V34" s="237"/>
    </row>
    <row r="35" spans="3:26" ht="15.75" x14ac:dyDescent="0.25">
      <c r="C35" s="404" t="s">
        <v>284</v>
      </c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X35" s="404" t="s">
        <v>285</v>
      </c>
      <c r="Y35" s="404"/>
      <c r="Z35" s="404"/>
    </row>
    <row r="36" spans="3:26" x14ac:dyDescent="0.25">
      <c r="C36" s="405" t="s">
        <v>280</v>
      </c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X36" s="405" t="s">
        <v>252</v>
      </c>
      <c r="Y36" s="405"/>
      <c r="Z36" s="405"/>
    </row>
  </sheetData>
  <mergeCells count="28">
    <mergeCell ref="A8:Z8"/>
    <mergeCell ref="A9:Z9"/>
    <mergeCell ref="A10:Z10"/>
    <mergeCell ref="G12:O12"/>
    <mergeCell ref="G13:I13"/>
    <mergeCell ref="X18:X20"/>
    <mergeCell ref="A25:C25"/>
    <mergeCell ref="A26:C26"/>
    <mergeCell ref="Z18:Z20"/>
    <mergeCell ref="G14:M14"/>
    <mergeCell ref="K18:V20"/>
    <mergeCell ref="E20:G20"/>
    <mergeCell ref="G15:I15"/>
    <mergeCell ref="A18:I19"/>
    <mergeCell ref="A20:C20"/>
    <mergeCell ref="X36:Z36"/>
    <mergeCell ref="E21:G21"/>
    <mergeCell ref="K21:V21"/>
    <mergeCell ref="K22:V22"/>
    <mergeCell ref="E25:G25"/>
    <mergeCell ref="K25:V25"/>
    <mergeCell ref="E26:G26"/>
    <mergeCell ref="C35:M35"/>
    <mergeCell ref="X35:Z35"/>
    <mergeCell ref="C36:M36"/>
    <mergeCell ref="A21:C21"/>
    <mergeCell ref="A22:C22"/>
    <mergeCell ref="E22:G22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79"/>
  <sheetViews>
    <sheetView topLeftCell="A22" workbookViewId="0">
      <selection activeCell="V29" sqref="V29"/>
    </sheetView>
  </sheetViews>
  <sheetFormatPr baseColWidth="10" defaultColWidth="9.140625" defaultRowHeight="15" x14ac:dyDescent="0.25"/>
  <cols>
    <col min="1" max="1" width="8.85546875" style="131" customWidth="1"/>
    <col min="2" max="2" width="0.5703125" style="131" hidden="1" customWidth="1"/>
    <col min="3" max="3" width="7.85546875" style="131" customWidth="1"/>
    <col min="4" max="4" width="0.42578125" style="131" hidden="1" customWidth="1"/>
    <col min="5" max="5" width="4.5703125" style="131" customWidth="1"/>
    <col min="6" max="6" width="0.42578125" style="131" hidden="1" customWidth="1"/>
    <col min="7" max="7" width="8.140625" style="131" customWidth="1"/>
    <col min="8" max="8" width="0.42578125" style="131" hidden="1" customWidth="1"/>
    <col min="9" max="9" width="7.85546875" style="131" customWidth="1"/>
    <col min="10" max="10" width="0.140625" style="131" hidden="1" customWidth="1"/>
    <col min="11" max="11" width="5.28515625" style="131" customWidth="1"/>
    <col min="12" max="12" width="0" style="131" hidden="1" customWidth="1"/>
    <col min="13" max="13" width="6.140625" style="131" customWidth="1"/>
    <col min="14" max="14" width="0" style="131" hidden="1" customWidth="1"/>
    <col min="15" max="15" width="5.28515625" style="131" customWidth="1"/>
    <col min="16" max="16" width="0" style="131" hidden="1" customWidth="1"/>
    <col min="17" max="17" width="5.7109375" style="131" customWidth="1"/>
    <col min="18" max="18" width="0" style="131" hidden="1" customWidth="1"/>
    <col min="19" max="19" width="6.85546875" style="131" customWidth="1"/>
    <col min="20" max="20" width="0.5703125" style="131" hidden="1" customWidth="1"/>
    <col min="21" max="21" width="4.85546875" style="131" customWidth="1"/>
    <col min="22" max="22" width="19.42578125" style="131" customWidth="1"/>
    <col min="23" max="23" width="18.28515625" style="131" hidden="1" customWidth="1"/>
    <col min="24" max="24" width="18.42578125" style="110" bestFit="1" customWidth="1"/>
    <col min="25" max="25" width="4.85546875" style="131" hidden="1" customWidth="1"/>
    <col min="26" max="26" width="17.42578125" style="110" customWidth="1"/>
    <col min="27" max="27" width="17.28515625" style="131" customWidth="1"/>
    <col min="28" max="28" width="18.42578125" style="131" customWidth="1"/>
    <col min="29" max="29" width="14.140625" style="131" bestFit="1" customWidth="1"/>
    <col min="30" max="30" width="16.5703125" style="131" customWidth="1"/>
    <col min="31" max="31" width="16.42578125" style="131" customWidth="1"/>
    <col min="32" max="16384" width="9.140625" style="131"/>
  </cols>
  <sheetData>
    <row r="3" spans="1:26" x14ac:dyDescent="0.25">
      <c r="A3" s="441" t="s">
        <v>160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</row>
    <row r="4" spans="1:26" ht="18.75" x14ac:dyDescent="0.3">
      <c r="A4" s="442"/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4"/>
    </row>
    <row r="5" spans="1:26" ht="18.75" x14ac:dyDescent="0.3">
      <c r="A5" s="445" t="s">
        <v>163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7"/>
    </row>
    <row r="6" spans="1:26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71"/>
      <c r="Y6" s="20"/>
      <c r="Z6" s="70"/>
    </row>
    <row r="7" spans="1:26" x14ac:dyDescent="0.25">
      <c r="A7" s="19" t="s">
        <v>164</v>
      </c>
      <c r="B7" s="20"/>
      <c r="C7" s="20"/>
      <c r="D7" s="20"/>
      <c r="E7" s="20"/>
      <c r="F7" s="20"/>
      <c r="G7" s="448" t="s">
        <v>160</v>
      </c>
      <c r="H7" s="448"/>
      <c r="I7" s="448"/>
      <c r="J7" s="448"/>
      <c r="K7" s="448"/>
      <c r="L7" s="448"/>
      <c r="M7" s="448"/>
      <c r="N7" s="448"/>
      <c r="O7" s="448"/>
      <c r="P7" s="20"/>
      <c r="Q7" s="20"/>
      <c r="R7" s="20"/>
      <c r="S7" s="20"/>
      <c r="T7" s="20"/>
      <c r="U7" s="20"/>
      <c r="V7" s="20"/>
      <c r="W7" s="20"/>
      <c r="X7" s="71"/>
      <c r="Y7" s="20"/>
      <c r="Z7" s="70"/>
    </row>
    <row r="8" spans="1:26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71"/>
      <c r="Y8" s="20"/>
      <c r="Z8" s="70"/>
    </row>
    <row r="9" spans="1:26" x14ac:dyDescent="0.25">
      <c r="A9" s="19" t="s">
        <v>178</v>
      </c>
      <c r="B9" s="20"/>
      <c r="C9" s="20"/>
      <c r="D9" s="20"/>
      <c r="E9" s="20"/>
      <c r="F9" s="20"/>
      <c r="G9" s="449">
        <v>5136</v>
      </c>
      <c r="H9" s="449"/>
      <c r="I9" s="44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71"/>
      <c r="Y9" s="20"/>
      <c r="Z9" s="70"/>
    </row>
    <row r="10" spans="1:26" x14ac:dyDescent="0.2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71"/>
      <c r="Y10" s="20"/>
      <c r="Z10" s="70"/>
    </row>
    <row r="11" spans="1:26" x14ac:dyDescent="0.25">
      <c r="A11" s="19" t="s">
        <v>179</v>
      </c>
      <c r="B11" s="20"/>
      <c r="C11" s="20"/>
      <c r="D11" s="20"/>
      <c r="E11" s="20"/>
      <c r="F11" s="20"/>
      <c r="G11" s="448" t="s">
        <v>226</v>
      </c>
      <c r="H11" s="448"/>
      <c r="I11" s="448"/>
      <c r="J11" s="448"/>
      <c r="K11" s="448"/>
      <c r="L11" s="448"/>
      <c r="M11" s="448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71"/>
      <c r="Y11" s="20"/>
      <c r="Z11" s="70"/>
    </row>
    <row r="12" spans="1:26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71"/>
      <c r="Y12" s="20"/>
      <c r="Z12" s="70"/>
    </row>
    <row r="13" spans="1:26" x14ac:dyDescent="0.25">
      <c r="A13" s="19" t="s">
        <v>180</v>
      </c>
      <c r="B13" s="20"/>
      <c r="C13" s="20"/>
      <c r="D13" s="20"/>
      <c r="E13" s="20"/>
      <c r="F13" s="20"/>
      <c r="G13" s="448">
        <v>2014</v>
      </c>
      <c r="H13" s="448"/>
      <c r="I13" s="448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71"/>
      <c r="Y13" s="20"/>
      <c r="Z13" s="70"/>
    </row>
    <row r="14" spans="1:26" x14ac:dyDescent="0.25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108"/>
      <c r="Y14" s="23"/>
      <c r="Z14" s="109"/>
    </row>
    <row r="16" spans="1:26" ht="18.399999999999999" customHeight="1" x14ac:dyDescent="0.25">
      <c r="A16" s="453" t="s">
        <v>161</v>
      </c>
      <c r="B16" s="454"/>
      <c r="C16" s="450"/>
      <c r="D16" s="451"/>
      <c r="E16" s="450"/>
      <c r="F16" s="451"/>
      <c r="G16" s="450"/>
      <c r="H16" s="451"/>
      <c r="I16" s="450"/>
      <c r="J16" s="451"/>
      <c r="K16" s="450"/>
      <c r="L16" s="451"/>
      <c r="M16" s="450"/>
      <c r="N16" s="451"/>
      <c r="O16" s="450"/>
      <c r="P16" s="451"/>
      <c r="Q16" s="450"/>
      <c r="R16" s="451"/>
      <c r="S16" s="450"/>
      <c r="T16" s="451"/>
      <c r="U16" s="111"/>
      <c r="V16" s="452" t="s">
        <v>162</v>
      </c>
      <c r="W16" s="452"/>
      <c r="X16" s="452"/>
      <c r="Y16" s="452"/>
      <c r="Z16" s="452"/>
    </row>
    <row r="17" spans="1:31" ht="14.65" customHeight="1" x14ac:dyDescent="0.25">
      <c r="A17" s="450" t="s">
        <v>2</v>
      </c>
      <c r="B17" s="451"/>
      <c r="C17" s="450"/>
      <c r="D17" s="451"/>
      <c r="E17" s="450"/>
      <c r="F17" s="451"/>
      <c r="G17" s="450"/>
      <c r="H17" s="451"/>
      <c r="I17" s="450"/>
      <c r="J17" s="451"/>
      <c r="K17" s="450"/>
      <c r="L17" s="451"/>
      <c r="M17" s="450"/>
      <c r="N17" s="451"/>
      <c r="O17" s="455" t="s">
        <v>3</v>
      </c>
      <c r="P17" s="456"/>
      <c r="Q17" s="456"/>
      <c r="R17" s="456"/>
      <c r="S17" s="456"/>
      <c r="T17" s="456"/>
      <c r="U17" s="457"/>
      <c r="V17" s="458"/>
      <c r="W17" s="459"/>
      <c r="X17" s="460" t="s">
        <v>4</v>
      </c>
      <c r="Y17" s="460"/>
      <c r="Z17" s="460"/>
    </row>
    <row r="18" spans="1:31" ht="20.65" customHeight="1" x14ac:dyDescent="0.25">
      <c r="A18" s="450" t="s">
        <v>165</v>
      </c>
      <c r="B18" s="451"/>
      <c r="C18" s="461" t="s">
        <v>166</v>
      </c>
      <c r="D18" s="462"/>
      <c r="E18" s="463" t="s">
        <v>167</v>
      </c>
      <c r="F18" s="464"/>
      <c r="G18" s="461" t="s">
        <v>168</v>
      </c>
      <c r="H18" s="462"/>
      <c r="I18" s="50" t="s">
        <v>169</v>
      </c>
      <c r="J18" s="463" t="s">
        <v>170</v>
      </c>
      <c r="K18" s="465"/>
      <c r="L18" s="464"/>
      <c r="M18" s="463" t="s">
        <v>212</v>
      </c>
      <c r="N18" s="464"/>
      <c r="O18" s="463" t="s">
        <v>172</v>
      </c>
      <c r="P18" s="464"/>
      <c r="Q18" s="463" t="s">
        <v>173</v>
      </c>
      <c r="R18" s="466"/>
      <c r="S18" s="467" t="s">
        <v>174</v>
      </c>
      <c r="T18" s="468"/>
      <c r="U18" s="33" t="s">
        <v>177</v>
      </c>
      <c r="V18" s="34"/>
      <c r="W18" s="35"/>
      <c r="X18" s="469" t="s">
        <v>175</v>
      </c>
      <c r="Y18" s="470"/>
      <c r="Z18" s="36" t="s">
        <v>176</v>
      </c>
    </row>
    <row r="19" spans="1:31" ht="20.65" customHeight="1" x14ac:dyDescent="0.25">
      <c r="A19" s="453" t="s">
        <v>181</v>
      </c>
      <c r="B19" s="454"/>
      <c r="C19" s="450"/>
      <c r="D19" s="451"/>
      <c r="E19" s="450"/>
      <c r="F19" s="451"/>
      <c r="G19" s="450"/>
      <c r="H19" s="451"/>
      <c r="I19" s="450"/>
      <c r="J19" s="451"/>
      <c r="K19" s="450"/>
      <c r="L19" s="451"/>
      <c r="M19" s="450"/>
      <c r="N19" s="451"/>
      <c r="O19" s="450"/>
      <c r="P19" s="451"/>
      <c r="Q19" s="450"/>
      <c r="R19" s="451"/>
      <c r="S19" s="450"/>
      <c r="T19" s="451"/>
      <c r="U19" s="450"/>
      <c r="V19" s="451"/>
      <c r="W19" s="450"/>
      <c r="X19" s="451"/>
      <c r="Y19" s="450"/>
      <c r="Z19" s="451"/>
    </row>
    <row r="20" spans="1:31" ht="13.5" customHeight="1" x14ac:dyDescent="0.25">
      <c r="A20" s="482" t="s">
        <v>17</v>
      </c>
      <c r="B20" s="483"/>
      <c r="C20" s="483"/>
      <c r="D20" s="483"/>
      <c r="E20" s="483"/>
      <c r="F20" s="483"/>
      <c r="G20" s="483"/>
      <c r="H20" s="483"/>
      <c r="I20" s="483"/>
      <c r="J20" s="483"/>
      <c r="K20" s="483"/>
      <c r="L20" s="483"/>
      <c r="M20" s="483"/>
      <c r="N20" s="483"/>
      <c r="O20" s="483"/>
      <c r="P20" s="483"/>
      <c r="Q20" s="483"/>
      <c r="R20" s="483"/>
      <c r="S20" s="483"/>
      <c r="T20" s="483"/>
      <c r="U20" s="483"/>
      <c r="V20" s="484"/>
      <c r="W20" s="485">
        <f>W21+W22+W23+W24+W25+W26+W27+W28+W29+W30+W31</f>
        <v>0</v>
      </c>
      <c r="X20" s="486"/>
      <c r="Y20" s="487">
        <f>Y21+Y22+Y24+Y25+Y26+Y28+Y29+Y30+Y31+Y23+Y27+Y3</f>
        <v>2211209.5499999998</v>
      </c>
      <c r="Z20" s="488"/>
      <c r="AB20" s="20"/>
      <c r="AC20" s="83"/>
      <c r="AD20" s="20"/>
      <c r="AE20" s="20"/>
    </row>
    <row r="21" spans="1:31" ht="12.2" customHeight="1" x14ac:dyDescent="0.25">
      <c r="A21" s="489">
        <v>2</v>
      </c>
      <c r="B21" s="489">
        <v>1</v>
      </c>
      <c r="C21" s="489"/>
      <c r="D21" s="489">
        <v>1</v>
      </c>
      <c r="E21" s="489"/>
      <c r="F21" s="450">
        <v>1</v>
      </c>
      <c r="G21" s="451"/>
      <c r="H21" s="492"/>
      <c r="I21" s="492"/>
      <c r="J21" s="492"/>
      <c r="K21" s="118"/>
      <c r="L21" s="493">
        <v>2</v>
      </c>
      <c r="M21" s="493"/>
      <c r="N21" s="471">
        <v>1</v>
      </c>
      <c r="O21" s="472"/>
      <c r="P21" s="473">
        <v>1</v>
      </c>
      <c r="Q21" s="474"/>
      <c r="R21" s="475" t="s">
        <v>213</v>
      </c>
      <c r="S21" s="476"/>
      <c r="T21" s="29"/>
      <c r="U21" s="69">
        <v>0.1</v>
      </c>
      <c r="V21" s="30"/>
      <c r="W21" s="477"/>
      <c r="X21" s="478"/>
      <c r="Y21" s="479"/>
      <c r="Z21" s="480"/>
      <c r="AA21" s="53"/>
      <c r="AB21" s="481"/>
      <c r="AC21" s="481"/>
      <c r="AD21" s="83"/>
      <c r="AE21" s="85"/>
    </row>
    <row r="22" spans="1:31" ht="12.2" customHeight="1" x14ac:dyDescent="0.25">
      <c r="A22" s="489"/>
      <c r="B22" s="489"/>
      <c r="C22" s="489"/>
      <c r="D22" s="489"/>
      <c r="E22" s="489"/>
      <c r="F22" s="490"/>
      <c r="G22" s="491"/>
      <c r="H22" s="492"/>
      <c r="I22" s="492"/>
      <c r="J22" s="492"/>
      <c r="K22" s="118"/>
      <c r="L22" s="493">
        <v>2</v>
      </c>
      <c r="M22" s="493"/>
      <c r="N22" s="471">
        <v>1</v>
      </c>
      <c r="O22" s="472"/>
      <c r="P22" s="473">
        <v>1</v>
      </c>
      <c r="Q22" s="474"/>
      <c r="R22" s="494" t="s">
        <v>217</v>
      </c>
      <c r="S22" s="495"/>
      <c r="T22" s="29"/>
      <c r="U22" s="69">
        <v>0.1</v>
      </c>
      <c r="V22" s="30"/>
      <c r="W22" s="477"/>
      <c r="X22" s="478"/>
      <c r="Y22" s="479">
        <v>1668957</v>
      </c>
      <c r="Z22" s="480"/>
      <c r="AA22" s="53"/>
      <c r="AB22" s="481"/>
      <c r="AC22" s="481"/>
      <c r="AD22" s="83"/>
      <c r="AE22" s="85"/>
    </row>
    <row r="23" spans="1:31" ht="12.2" customHeight="1" x14ac:dyDescent="0.25">
      <c r="A23" s="489"/>
      <c r="B23" s="489"/>
      <c r="C23" s="489"/>
      <c r="D23" s="489"/>
      <c r="E23" s="489"/>
      <c r="F23" s="490"/>
      <c r="G23" s="491"/>
      <c r="H23" s="492"/>
      <c r="I23" s="492"/>
      <c r="J23" s="492"/>
      <c r="K23" s="118"/>
      <c r="L23" s="493">
        <v>2</v>
      </c>
      <c r="M23" s="493"/>
      <c r="N23" s="471">
        <v>1</v>
      </c>
      <c r="O23" s="472"/>
      <c r="P23" s="473">
        <v>1</v>
      </c>
      <c r="Q23" s="474"/>
      <c r="R23" s="494" t="s">
        <v>217</v>
      </c>
      <c r="S23" s="495"/>
      <c r="T23" s="29"/>
      <c r="U23" s="69">
        <v>0.6</v>
      </c>
      <c r="V23" s="30"/>
      <c r="W23" s="477"/>
      <c r="X23" s="478"/>
      <c r="Y23" s="479">
        <v>99300</v>
      </c>
      <c r="Z23" s="480"/>
      <c r="AA23" s="53"/>
      <c r="AB23" s="481"/>
      <c r="AC23" s="481"/>
      <c r="AD23" s="83"/>
      <c r="AE23" s="85"/>
    </row>
    <row r="24" spans="1:31" ht="12.2" customHeight="1" x14ac:dyDescent="0.25">
      <c r="A24" s="489"/>
      <c r="B24" s="489"/>
      <c r="C24" s="489"/>
      <c r="D24" s="489"/>
      <c r="E24" s="489"/>
      <c r="F24" s="490"/>
      <c r="G24" s="491"/>
      <c r="H24" s="492"/>
      <c r="I24" s="492"/>
      <c r="J24" s="492"/>
      <c r="K24" s="118"/>
      <c r="L24" s="493">
        <v>2</v>
      </c>
      <c r="M24" s="493"/>
      <c r="N24" s="471">
        <v>1</v>
      </c>
      <c r="O24" s="472"/>
      <c r="P24" s="473">
        <v>1</v>
      </c>
      <c r="Q24" s="474"/>
      <c r="R24" s="494" t="s">
        <v>217</v>
      </c>
      <c r="S24" s="495"/>
      <c r="T24" s="29"/>
      <c r="U24" s="69">
        <v>0.1</v>
      </c>
      <c r="V24" s="30"/>
      <c r="W24" s="477"/>
      <c r="X24" s="478"/>
      <c r="Y24" s="479"/>
      <c r="Z24" s="480"/>
      <c r="AA24" s="53"/>
      <c r="AB24" s="83"/>
      <c r="AC24" s="83"/>
      <c r="AD24" s="83"/>
      <c r="AE24" s="20"/>
    </row>
    <row r="25" spans="1:31" ht="12.2" customHeight="1" x14ac:dyDescent="0.25">
      <c r="A25" s="489"/>
      <c r="B25" s="489"/>
      <c r="C25" s="489"/>
      <c r="D25" s="489"/>
      <c r="E25" s="489"/>
      <c r="F25" s="490"/>
      <c r="G25" s="491"/>
      <c r="H25" s="492"/>
      <c r="I25" s="492"/>
      <c r="J25" s="492"/>
      <c r="K25" s="118"/>
      <c r="L25" s="493">
        <v>2</v>
      </c>
      <c r="M25" s="493"/>
      <c r="N25" s="471">
        <v>1</v>
      </c>
      <c r="O25" s="472"/>
      <c r="P25" s="473">
        <v>2</v>
      </c>
      <c r="Q25" s="474"/>
      <c r="R25" s="494" t="s">
        <v>217</v>
      </c>
      <c r="S25" s="495"/>
      <c r="T25" s="29"/>
      <c r="U25" s="69">
        <v>0.4</v>
      </c>
      <c r="V25" s="30"/>
      <c r="W25" s="477"/>
      <c r="X25" s="478"/>
      <c r="Y25" s="479"/>
      <c r="Z25" s="480"/>
      <c r="AA25" s="53"/>
      <c r="AB25" s="83"/>
      <c r="AC25" s="83"/>
      <c r="AD25" s="83"/>
      <c r="AE25" s="20"/>
    </row>
    <row r="26" spans="1:31" ht="12.2" customHeight="1" x14ac:dyDescent="0.25">
      <c r="A26" s="489"/>
      <c r="B26" s="489"/>
      <c r="C26" s="489"/>
      <c r="D26" s="489"/>
      <c r="E26" s="489"/>
      <c r="F26" s="490"/>
      <c r="G26" s="491"/>
      <c r="H26" s="492"/>
      <c r="I26" s="492"/>
      <c r="J26" s="492"/>
      <c r="K26" s="118"/>
      <c r="L26" s="493">
        <v>2</v>
      </c>
      <c r="M26" s="493"/>
      <c r="N26" s="471">
        <v>1</v>
      </c>
      <c r="O26" s="472"/>
      <c r="P26" s="473">
        <v>2</v>
      </c>
      <c r="Q26" s="474"/>
      <c r="R26" s="494" t="s">
        <v>217</v>
      </c>
      <c r="S26" s="495"/>
      <c r="T26" s="29"/>
      <c r="U26" s="69">
        <v>0.5</v>
      </c>
      <c r="V26" s="30"/>
      <c r="W26" s="477"/>
      <c r="X26" s="478"/>
      <c r="Y26" s="479"/>
      <c r="Z26" s="480"/>
      <c r="AA26" s="53"/>
      <c r="AB26" s="481"/>
      <c r="AC26" s="481"/>
      <c r="AD26" s="83"/>
      <c r="AE26" s="85"/>
    </row>
    <row r="27" spans="1:31" ht="12.2" customHeight="1" x14ac:dyDescent="0.25">
      <c r="A27" s="489"/>
      <c r="B27" s="489"/>
      <c r="C27" s="489"/>
      <c r="D27" s="489"/>
      <c r="E27" s="489"/>
      <c r="F27" s="490"/>
      <c r="G27" s="491"/>
      <c r="H27" s="492"/>
      <c r="I27" s="492"/>
      <c r="J27" s="492"/>
      <c r="K27" s="118"/>
      <c r="L27" s="493">
        <v>2</v>
      </c>
      <c r="M27" s="493"/>
      <c r="N27" s="471">
        <v>1</v>
      </c>
      <c r="O27" s="472"/>
      <c r="P27" s="473">
        <v>2</v>
      </c>
      <c r="Q27" s="474"/>
      <c r="R27" s="494" t="s">
        <v>217</v>
      </c>
      <c r="S27" s="495"/>
      <c r="T27" s="29"/>
      <c r="U27" s="69">
        <v>0.6</v>
      </c>
      <c r="V27" s="30"/>
      <c r="W27" s="477"/>
      <c r="X27" s="478"/>
      <c r="Y27" s="479"/>
      <c r="Z27" s="480"/>
      <c r="AA27" s="53"/>
      <c r="AB27" s="83"/>
      <c r="AC27" s="83"/>
      <c r="AD27" s="20"/>
      <c r="AE27" s="20"/>
    </row>
    <row r="28" spans="1:31" ht="12.2" customHeight="1" x14ac:dyDescent="0.25">
      <c r="A28" s="489"/>
      <c r="B28" s="489"/>
      <c r="C28" s="489"/>
      <c r="D28" s="489"/>
      <c r="E28" s="489"/>
      <c r="F28" s="490"/>
      <c r="G28" s="491"/>
      <c r="H28" s="492"/>
      <c r="I28" s="492"/>
      <c r="J28" s="492"/>
      <c r="K28" s="118"/>
      <c r="L28" s="493">
        <v>2</v>
      </c>
      <c r="M28" s="493"/>
      <c r="N28" s="471">
        <v>1</v>
      </c>
      <c r="O28" s="472"/>
      <c r="P28" s="473">
        <v>3</v>
      </c>
      <c r="Q28" s="474"/>
      <c r="R28" s="494" t="s">
        <v>217</v>
      </c>
      <c r="S28" s="495"/>
      <c r="T28" s="29"/>
      <c r="U28" s="69">
        <v>0.1</v>
      </c>
      <c r="V28" s="30"/>
      <c r="W28" s="477"/>
      <c r="X28" s="478"/>
      <c r="Y28" s="479">
        <v>442952.55</v>
      </c>
      <c r="Z28" s="480"/>
      <c r="AA28" s="53"/>
      <c r="AB28" s="53"/>
      <c r="AC28" s="53"/>
    </row>
    <row r="29" spans="1:31" ht="12.2" customHeight="1" x14ac:dyDescent="0.25">
      <c r="A29" s="489"/>
      <c r="B29" s="489"/>
      <c r="C29" s="489"/>
      <c r="D29" s="489"/>
      <c r="E29" s="489"/>
      <c r="F29" s="490"/>
      <c r="G29" s="491"/>
      <c r="H29" s="492"/>
      <c r="I29" s="492"/>
      <c r="J29" s="492"/>
      <c r="K29" s="118"/>
      <c r="L29" s="493">
        <v>2</v>
      </c>
      <c r="M29" s="493"/>
      <c r="N29" s="471">
        <v>1</v>
      </c>
      <c r="O29" s="472"/>
      <c r="P29" s="473">
        <v>5</v>
      </c>
      <c r="Q29" s="474"/>
      <c r="R29" s="494" t="s">
        <v>213</v>
      </c>
      <c r="S29" s="495"/>
      <c r="T29" s="29"/>
      <c r="U29" s="69">
        <v>0.1</v>
      </c>
      <c r="V29" s="30"/>
      <c r="W29" s="477"/>
      <c r="X29" s="478"/>
      <c r="Y29" s="479"/>
      <c r="Z29" s="480"/>
      <c r="AA29" s="53"/>
      <c r="AB29" s="53"/>
      <c r="AC29" s="53"/>
    </row>
    <row r="30" spans="1:31" ht="12.2" customHeight="1" x14ac:dyDescent="0.25">
      <c r="A30" s="489"/>
      <c r="B30" s="489"/>
      <c r="C30" s="489"/>
      <c r="D30" s="489"/>
      <c r="E30" s="489"/>
      <c r="F30" s="490"/>
      <c r="G30" s="491"/>
      <c r="H30" s="492"/>
      <c r="I30" s="492"/>
      <c r="J30" s="492"/>
      <c r="K30" s="118"/>
      <c r="L30" s="493">
        <v>2</v>
      </c>
      <c r="M30" s="493"/>
      <c r="N30" s="471">
        <v>1</v>
      </c>
      <c r="O30" s="472"/>
      <c r="P30" s="473">
        <v>5</v>
      </c>
      <c r="Q30" s="474"/>
      <c r="R30" s="494" t="s">
        <v>217</v>
      </c>
      <c r="S30" s="495"/>
      <c r="T30" s="29"/>
      <c r="U30" s="69">
        <v>0.1</v>
      </c>
      <c r="V30" s="30"/>
      <c r="W30" s="477"/>
      <c r="X30" s="478"/>
      <c r="Y30" s="479"/>
      <c r="Z30" s="480"/>
      <c r="AA30" s="53"/>
      <c r="AB30" s="53"/>
      <c r="AC30" s="53"/>
    </row>
    <row r="31" spans="1:31" ht="12.2" customHeight="1" x14ac:dyDescent="0.25">
      <c r="A31" s="489"/>
      <c r="B31" s="489"/>
      <c r="C31" s="489"/>
      <c r="D31" s="489"/>
      <c r="E31" s="489"/>
      <c r="F31" s="490"/>
      <c r="G31" s="491"/>
      <c r="H31" s="492"/>
      <c r="I31" s="492"/>
      <c r="J31" s="492"/>
      <c r="K31" s="118"/>
      <c r="L31" s="493">
        <v>2</v>
      </c>
      <c r="M31" s="493"/>
      <c r="N31" s="471">
        <v>1</v>
      </c>
      <c r="O31" s="472"/>
      <c r="P31" s="473">
        <v>5</v>
      </c>
      <c r="Q31" s="474"/>
      <c r="R31" s="494" t="s">
        <v>215</v>
      </c>
      <c r="S31" s="495"/>
      <c r="T31" s="29"/>
      <c r="U31" s="69">
        <v>0.1</v>
      </c>
      <c r="V31" s="30"/>
      <c r="W31" s="477"/>
      <c r="X31" s="478"/>
      <c r="Y31" s="479"/>
      <c r="Z31" s="480"/>
      <c r="AA31" s="53"/>
      <c r="AB31" s="53"/>
      <c r="AC31" s="53"/>
    </row>
    <row r="32" spans="1:31" ht="12.2" customHeight="1" x14ac:dyDescent="0.25">
      <c r="A32" s="489"/>
      <c r="B32" s="489"/>
      <c r="C32" s="489"/>
      <c r="D32" s="489"/>
      <c r="E32" s="489"/>
      <c r="F32" s="490"/>
      <c r="G32" s="491"/>
      <c r="H32" s="492"/>
      <c r="I32" s="492"/>
      <c r="J32" s="492"/>
      <c r="K32" s="118"/>
      <c r="L32" s="118"/>
      <c r="M32" s="118"/>
      <c r="N32" s="72"/>
      <c r="O32" s="471"/>
      <c r="P32" s="472"/>
      <c r="Q32" s="119"/>
      <c r="R32" s="120"/>
      <c r="S32" s="73"/>
      <c r="T32" s="61"/>
      <c r="U32" s="69"/>
      <c r="V32" s="30"/>
      <c r="W32" s="116"/>
      <c r="X32" s="30"/>
      <c r="Y32" s="30"/>
      <c r="Z32" s="30"/>
      <c r="AA32" s="53"/>
      <c r="AB32" s="53"/>
      <c r="AC32" s="53"/>
    </row>
    <row r="33" spans="1:30" ht="12.2" customHeight="1" x14ac:dyDescent="0.25">
      <c r="A33" s="489"/>
      <c r="B33" s="489"/>
      <c r="C33" s="489"/>
      <c r="D33" s="489"/>
      <c r="E33" s="489"/>
      <c r="F33" s="490"/>
      <c r="G33" s="491"/>
      <c r="H33" s="492"/>
      <c r="I33" s="492"/>
      <c r="J33" s="492"/>
      <c r="K33" s="118"/>
      <c r="L33" s="118"/>
      <c r="M33" s="118"/>
      <c r="N33" s="72"/>
      <c r="O33" s="471"/>
      <c r="P33" s="472"/>
      <c r="Q33" s="119"/>
      <c r="R33" s="120"/>
      <c r="S33" s="73"/>
      <c r="T33" s="61"/>
      <c r="U33" s="69"/>
      <c r="V33" s="30"/>
      <c r="X33" s="30"/>
      <c r="Y33" s="30"/>
      <c r="Z33" s="30"/>
      <c r="AA33" s="83"/>
      <c r="AB33" s="83"/>
      <c r="AC33" s="53"/>
    </row>
    <row r="34" spans="1:30" ht="12.2" customHeight="1" x14ac:dyDescent="0.25">
      <c r="A34" s="482" t="s">
        <v>18</v>
      </c>
      <c r="B34" s="483"/>
      <c r="C34" s="483"/>
      <c r="D34" s="483"/>
      <c r="E34" s="483"/>
      <c r="F34" s="483"/>
      <c r="G34" s="483"/>
      <c r="H34" s="483"/>
      <c r="I34" s="483"/>
      <c r="J34" s="483"/>
      <c r="K34" s="483"/>
      <c r="L34" s="483"/>
      <c r="M34" s="483"/>
      <c r="N34" s="483"/>
      <c r="O34" s="483"/>
      <c r="P34" s="483"/>
      <c r="Q34" s="483"/>
      <c r="R34" s="483"/>
      <c r="S34" s="483"/>
      <c r="T34" s="483"/>
      <c r="U34" s="483"/>
      <c r="V34" s="484"/>
      <c r="W34" s="496">
        <f>X35+W36+W37+W38+W39+W40+W41+W42+X43+X44+X45+X46+X47+X48+X49+X50+X51+X53+X52+X54+X55+X56+X57+X58+X59+X60+X61</f>
        <v>0</v>
      </c>
      <c r="X34" s="497"/>
      <c r="Y34" s="498">
        <f>Y35+Y36+Z37+Z38+Y39+Y40+Y41+Y42+Z43+Z44+Z45+Z46+Z47+Z48+Y49+Y50+Y51+Y52+Y53+Y54+Y55+Y56+Y57+Y58+Y59+Y60+Y61</f>
        <v>0</v>
      </c>
      <c r="Z34" s="498"/>
      <c r="AA34" s="83"/>
      <c r="AB34" s="83"/>
      <c r="AC34" s="53"/>
    </row>
    <row r="35" spans="1:30" ht="12.2" customHeight="1" x14ac:dyDescent="0.25">
      <c r="A35" s="499">
        <v>11</v>
      </c>
      <c r="B35" s="112"/>
      <c r="C35" s="499">
        <v>0</v>
      </c>
      <c r="D35" s="112"/>
      <c r="E35" s="499">
        <v>0</v>
      </c>
      <c r="F35" s="112"/>
      <c r="G35" s="499">
        <v>1</v>
      </c>
      <c r="H35" s="112"/>
      <c r="I35" s="499"/>
      <c r="J35" s="112"/>
      <c r="K35" s="118"/>
      <c r="L35" s="493">
        <v>2</v>
      </c>
      <c r="M35" s="493"/>
      <c r="N35" s="501">
        <v>2</v>
      </c>
      <c r="O35" s="502"/>
      <c r="P35" s="502">
        <v>1</v>
      </c>
      <c r="Q35" s="502"/>
      <c r="R35" s="503">
        <v>2</v>
      </c>
      <c r="S35" s="504"/>
      <c r="T35" s="127"/>
      <c r="U35" s="69">
        <v>0.1</v>
      </c>
      <c r="V35" s="134"/>
      <c r="W35" s="121"/>
      <c r="X35" s="136"/>
      <c r="Y35" s="505">
        <v>0</v>
      </c>
      <c r="Z35" s="505"/>
      <c r="AA35" s="126"/>
      <c r="AB35" s="126"/>
      <c r="AC35" s="53"/>
      <c r="AD35" s="53"/>
    </row>
    <row r="36" spans="1:30" ht="12.2" customHeight="1" x14ac:dyDescent="0.25">
      <c r="A36" s="500"/>
      <c r="B36" s="112"/>
      <c r="C36" s="500"/>
      <c r="D36" s="112"/>
      <c r="E36" s="500"/>
      <c r="F36" s="112"/>
      <c r="G36" s="500"/>
      <c r="H36" s="112"/>
      <c r="I36" s="500"/>
      <c r="J36" s="112"/>
      <c r="K36" s="118"/>
      <c r="L36" s="493">
        <v>2</v>
      </c>
      <c r="M36" s="493"/>
      <c r="N36" s="471">
        <v>2</v>
      </c>
      <c r="O36" s="472"/>
      <c r="P36" s="473">
        <v>1</v>
      </c>
      <c r="Q36" s="474"/>
      <c r="R36" s="494" t="s">
        <v>215</v>
      </c>
      <c r="S36" s="495"/>
      <c r="T36" s="29"/>
      <c r="U36" s="69">
        <v>0.1</v>
      </c>
      <c r="V36" s="135"/>
      <c r="W36" s="506"/>
      <c r="X36" s="506"/>
      <c r="Y36" s="505">
        <v>0</v>
      </c>
      <c r="Z36" s="505"/>
      <c r="AA36" s="481"/>
      <c r="AB36" s="481"/>
      <c r="AC36" s="53"/>
      <c r="AD36" s="53"/>
    </row>
    <row r="37" spans="1:30" ht="12.2" customHeight="1" x14ac:dyDescent="0.25">
      <c r="A37" s="500"/>
      <c r="B37" s="112"/>
      <c r="C37" s="500"/>
      <c r="D37" s="112"/>
      <c r="E37" s="500"/>
      <c r="F37" s="112"/>
      <c r="G37" s="500"/>
      <c r="H37" s="112"/>
      <c r="I37" s="500"/>
      <c r="J37" s="112"/>
      <c r="K37" s="118"/>
      <c r="L37" s="493">
        <v>2</v>
      </c>
      <c r="M37" s="493"/>
      <c r="N37" s="471">
        <v>2</v>
      </c>
      <c r="O37" s="472"/>
      <c r="P37" s="473">
        <v>1</v>
      </c>
      <c r="Q37" s="474"/>
      <c r="R37" s="494" t="s">
        <v>214</v>
      </c>
      <c r="S37" s="495"/>
      <c r="T37" s="29"/>
      <c r="U37" s="69">
        <v>0.1</v>
      </c>
      <c r="V37" s="135"/>
      <c r="W37" s="506"/>
      <c r="X37" s="506"/>
      <c r="Y37" s="87">
        <v>0</v>
      </c>
      <c r="Z37" s="121">
        <v>0</v>
      </c>
      <c r="AA37" s="481"/>
      <c r="AB37" s="481"/>
      <c r="AC37" s="53"/>
      <c r="AD37" s="53"/>
    </row>
    <row r="38" spans="1:30" ht="12.2" customHeight="1" x14ac:dyDescent="0.25">
      <c r="A38" s="500"/>
      <c r="B38" s="112"/>
      <c r="C38" s="500"/>
      <c r="D38" s="112"/>
      <c r="E38" s="500"/>
      <c r="F38" s="112"/>
      <c r="G38" s="500"/>
      <c r="H38" s="112"/>
      <c r="I38" s="500"/>
      <c r="J38" s="112"/>
      <c r="K38" s="118"/>
      <c r="L38" s="493">
        <v>2</v>
      </c>
      <c r="M38" s="493"/>
      <c r="N38" s="471">
        <v>2</v>
      </c>
      <c r="O38" s="472"/>
      <c r="P38" s="473">
        <v>1</v>
      </c>
      <c r="Q38" s="474"/>
      <c r="R38" s="494" t="s">
        <v>216</v>
      </c>
      <c r="S38" s="495"/>
      <c r="T38" s="29"/>
      <c r="U38" s="69">
        <v>0.1</v>
      </c>
      <c r="V38" s="135"/>
      <c r="W38" s="506"/>
      <c r="X38" s="506"/>
      <c r="Y38" s="87">
        <v>150000</v>
      </c>
      <c r="Z38" s="121">
        <v>0</v>
      </c>
      <c r="AA38" s="481"/>
      <c r="AB38" s="481"/>
      <c r="AC38" s="53"/>
      <c r="AD38" s="53"/>
    </row>
    <row r="39" spans="1:30" ht="12.2" customHeight="1" x14ac:dyDescent="0.25">
      <c r="A39" s="500"/>
      <c r="B39" s="112"/>
      <c r="C39" s="500"/>
      <c r="D39" s="112"/>
      <c r="E39" s="500"/>
      <c r="F39" s="112"/>
      <c r="G39" s="500"/>
      <c r="H39" s="112"/>
      <c r="I39" s="500"/>
      <c r="J39" s="112"/>
      <c r="K39" s="118"/>
      <c r="L39" s="493">
        <v>2</v>
      </c>
      <c r="M39" s="493"/>
      <c r="N39" s="471">
        <v>2</v>
      </c>
      <c r="O39" s="472"/>
      <c r="P39" s="473">
        <v>1</v>
      </c>
      <c r="Q39" s="474"/>
      <c r="R39" s="494" t="s">
        <v>218</v>
      </c>
      <c r="S39" s="495"/>
      <c r="T39" s="29"/>
      <c r="U39" s="69">
        <v>0.1</v>
      </c>
      <c r="V39" s="30"/>
      <c r="W39" s="508"/>
      <c r="X39" s="509"/>
      <c r="Y39" s="505">
        <v>0</v>
      </c>
      <c r="Z39" s="505"/>
      <c r="AA39" s="481"/>
      <c r="AB39" s="481"/>
      <c r="AC39" s="53"/>
      <c r="AD39" s="53"/>
    </row>
    <row r="40" spans="1:30" ht="12.2" customHeight="1" x14ac:dyDescent="0.25">
      <c r="A40" s="500"/>
      <c r="B40" s="112"/>
      <c r="C40" s="500"/>
      <c r="D40" s="112"/>
      <c r="E40" s="500"/>
      <c r="F40" s="112"/>
      <c r="G40" s="500"/>
      <c r="H40" s="112"/>
      <c r="I40" s="500"/>
      <c r="J40" s="112"/>
      <c r="K40" s="118"/>
      <c r="L40" s="493">
        <v>2</v>
      </c>
      <c r="M40" s="493"/>
      <c r="N40" s="471">
        <v>2</v>
      </c>
      <c r="O40" s="472"/>
      <c r="P40" s="473">
        <v>1</v>
      </c>
      <c r="Q40" s="474"/>
      <c r="R40" s="494" t="s">
        <v>219</v>
      </c>
      <c r="S40" s="495"/>
      <c r="T40" s="29"/>
      <c r="U40" s="69">
        <v>0.1</v>
      </c>
      <c r="V40" s="30"/>
      <c r="W40" s="477"/>
      <c r="X40" s="507"/>
      <c r="Y40" s="505">
        <v>0</v>
      </c>
      <c r="Z40" s="505"/>
      <c r="AA40" s="481"/>
      <c r="AB40" s="481"/>
      <c r="AC40" s="53"/>
      <c r="AD40" s="53"/>
    </row>
    <row r="41" spans="1:30" ht="12.2" customHeight="1" x14ac:dyDescent="0.25">
      <c r="A41" s="500"/>
      <c r="B41" s="112"/>
      <c r="C41" s="500"/>
      <c r="D41" s="112"/>
      <c r="E41" s="500"/>
      <c r="F41" s="112"/>
      <c r="G41" s="500"/>
      <c r="H41" s="112"/>
      <c r="I41" s="500"/>
      <c r="J41" s="112"/>
      <c r="K41" s="118"/>
      <c r="L41" s="493">
        <v>2</v>
      </c>
      <c r="M41" s="493"/>
      <c r="N41" s="471">
        <v>2</v>
      </c>
      <c r="O41" s="472"/>
      <c r="P41" s="473">
        <v>2</v>
      </c>
      <c r="Q41" s="474"/>
      <c r="R41" s="494" t="s">
        <v>213</v>
      </c>
      <c r="S41" s="495"/>
      <c r="T41" s="29"/>
      <c r="U41" s="69">
        <v>0.1</v>
      </c>
      <c r="V41" s="30"/>
      <c r="W41" s="477"/>
      <c r="X41" s="507"/>
      <c r="Y41" s="505">
        <v>0</v>
      </c>
      <c r="Z41" s="505"/>
      <c r="AA41" s="481"/>
      <c r="AB41" s="481"/>
      <c r="AC41" s="53"/>
      <c r="AD41" s="53"/>
    </row>
    <row r="42" spans="1:30" ht="12.2" customHeight="1" x14ac:dyDescent="0.25">
      <c r="A42" s="500"/>
      <c r="B42" s="112"/>
      <c r="C42" s="500"/>
      <c r="D42" s="112"/>
      <c r="E42" s="500"/>
      <c r="F42" s="112"/>
      <c r="G42" s="500"/>
      <c r="H42" s="112"/>
      <c r="I42" s="500"/>
      <c r="J42" s="112"/>
      <c r="K42" s="118"/>
      <c r="L42" s="493">
        <v>2</v>
      </c>
      <c r="M42" s="493"/>
      <c r="N42" s="511">
        <v>2</v>
      </c>
      <c r="O42" s="512"/>
      <c r="P42" s="513">
        <v>2</v>
      </c>
      <c r="Q42" s="514"/>
      <c r="R42" s="515" t="s">
        <v>217</v>
      </c>
      <c r="S42" s="516"/>
      <c r="T42" s="29"/>
      <c r="U42" s="69">
        <v>0.1</v>
      </c>
      <c r="V42" s="59"/>
      <c r="W42" s="477"/>
      <c r="X42" s="507"/>
      <c r="Y42" s="505">
        <v>0</v>
      </c>
      <c r="Z42" s="505"/>
      <c r="AA42" s="481"/>
      <c r="AB42" s="481"/>
      <c r="AC42" s="53"/>
      <c r="AD42" s="53"/>
    </row>
    <row r="43" spans="1:30" ht="12.2" customHeight="1" x14ac:dyDescent="0.25">
      <c r="A43" s="500"/>
      <c r="B43" s="112"/>
      <c r="C43" s="500"/>
      <c r="D43" s="112"/>
      <c r="E43" s="500"/>
      <c r="F43" s="112"/>
      <c r="G43" s="500"/>
      <c r="H43" s="112"/>
      <c r="I43" s="500"/>
      <c r="J43" s="112"/>
      <c r="K43" s="118"/>
      <c r="L43" s="118"/>
      <c r="M43" s="493">
        <v>2</v>
      </c>
      <c r="N43" s="493"/>
      <c r="O43" s="118">
        <v>2</v>
      </c>
      <c r="P43" s="113"/>
      <c r="Q43" s="113">
        <v>3</v>
      </c>
      <c r="R43" s="60"/>
      <c r="S43" s="60">
        <v>1</v>
      </c>
      <c r="T43" s="61"/>
      <c r="U43" s="69">
        <v>0.1</v>
      </c>
      <c r="V43" s="127"/>
      <c r="W43" s="62"/>
      <c r="X43" s="107"/>
      <c r="Y43" s="121"/>
      <c r="Z43" s="121">
        <v>0</v>
      </c>
      <c r="AA43" s="126"/>
      <c r="AB43" s="126"/>
      <c r="AC43" s="53"/>
      <c r="AD43" s="53"/>
    </row>
    <row r="44" spans="1:30" ht="12.2" customHeight="1" x14ac:dyDescent="0.25">
      <c r="A44" s="500"/>
      <c r="B44" s="112"/>
      <c r="C44" s="500"/>
      <c r="D44" s="112"/>
      <c r="E44" s="500"/>
      <c r="F44" s="112"/>
      <c r="G44" s="500"/>
      <c r="H44" s="112"/>
      <c r="I44" s="500"/>
      <c r="J44" s="112"/>
      <c r="K44" s="118"/>
      <c r="L44" s="118"/>
      <c r="M44" s="493">
        <v>2</v>
      </c>
      <c r="N44" s="493"/>
      <c r="O44" s="118">
        <v>2</v>
      </c>
      <c r="P44" s="113"/>
      <c r="Q44" s="113">
        <v>4</v>
      </c>
      <c r="R44" s="60"/>
      <c r="S44" s="60" t="s">
        <v>213</v>
      </c>
      <c r="T44" s="61"/>
      <c r="U44" s="69">
        <v>0.1</v>
      </c>
      <c r="V44" s="127"/>
      <c r="W44" s="62"/>
      <c r="X44" s="107"/>
      <c r="Y44" s="121"/>
      <c r="Z44" s="121">
        <v>0</v>
      </c>
      <c r="AA44" s="126"/>
      <c r="AB44" s="126"/>
      <c r="AC44" s="53"/>
    </row>
    <row r="45" spans="1:30" ht="12.2" customHeight="1" x14ac:dyDescent="0.25">
      <c r="A45" s="500"/>
      <c r="B45" s="112"/>
      <c r="C45" s="500"/>
      <c r="D45" s="112"/>
      <c r="E45" s="500"/>
      <c r="F45" s="112"/>
      <c r="G45" s="500"/>
      <c r="H45" s="112"/>
      <c r="I45" s="500"/>
      <c r="J45" s="112"/>
      <c r="K45" s="118"/>
      <c r="L45" s="118"/>
      <c r="M45" s="493">
        <v>2</v>
      </c>
      <c r="N45" s="493"/>
      <c r="O45" s="118">
        <v>2</v>
      </c>
      <c r="P45" s="113"/>
      <c r="Q45" s="113">
        <v>5</v>
      </c>
      <c r="R45" s="60"/>
      <c r="S45" s="60" t="s">
        <v>213</v>
      </c>
      <c r="T45" s="61"/>
      <c r="U45" s="69">
        <v>0.1</v>
      </c>
      <c r="V45" s="127"/>
      <c r="W45" s="62"/>
      <c r="X45" s="107"/>
      <c r="Y45" s="121"/>
      <c r="Z45" s="121">
        <v>0</v>
      </c>
      <c r="AA45" s="126"/>
      <c r="AB45" s="126"/>
      <c r="AC45" s="53"/>
    </row>
    <row r="46" spans="1:30" ht="12.2" customHeight="1" x14ac:dyDescent="0.25">
      <c r="A46" s="500"/>
      <c r="B46" s="112"/>
      <c r="C46" s="500"/>
      <c r="D46" s="112"/>
      <c r="E46" s="500"/>
      <c r="F46" s="112"/>
      <c r="G46" s="500"/>
      <c r="H46" s="112"/>
      <c r="I46" s="500"/>
      <c r="J46" s="112"/>
      <c r="K46" s="125"/>
      <c r="L46" s="125"/>
      <c r="M46" s="510">
        <v>2</v>
      </c>
      <c r="N46" s="510"/>
      <c r="O46" s="125">
        <v>2</v>
      </c>
      <c r="P46" s="75"/>
      <c r="Q46" s="75">
        <v>7</v>
      </c>
      <c r="R46" s="76"/>
      <c r="S46" s="76" t="s">
        <v>217</v>
      </c>
      <c r="T46" s="77"/>
      <c r="U46" s="78">
        <v>0.4</v>
      </c>
      <c r="V46" s="79"/>
      <c r="W46" s="80"/>
      <c r="X46" s="86"/>
      <c r="Y46" s="88"/>
      <c r="Z46" s="88">
        <v>0</v>
      </c>
      <c r="AA46" s="84"/>
      <c r="AB46" s="84"/>
      <c r="AC46" s="53"/>
    </row>
    <row r="47" spans="1:30" ht="12.2" customHeight="1" x14ac:dyDescent="0.25">
      <c r="A47" s="500"/>
      <c r="B47" s="112"/>
      <c r="C47" s="500"/>
      <c r="D47" s="112"/>
      <c r="E47" s="500"/>
      <c r="F47" s="112"/>
      <c r="G47" s="500"/>
      <c r="H47" s="112"/>
      <c r="I47" s="500"/>
      <c r="J47" s="112"/>
      <c r="K47" s="125"/>
      <c r="L47" s="125"/>
      <c r="M47" s="510">
        <v>2</v>
      </c>
      <c r="N47" s="510"/>
      <c r="O47" s="125">
        <v>2</v>
      </c>
      <c r="P47" s="75"/>
      <c r="Q47" s="75">
        <v>7</v>
      </c>
      <c r="R47" s="76"/>
      <c r="S47" s="76" t="s">
        <v>217</v>
      </c>
      <c r="T47" s="77"/>
      <c r="U47" s="78">
        <v>0.6</v>
      </c>
      <c r="V47" s="79"/>
      <c r="W47" s="80"/>
      <c r="X47" s="86"/>
      <c r="Y47" s="88"/>
      <c r="Z47" s="88">
        <v>0</v>
      </c>
      <c r="AA47" s="84"/>
      <c r="AB47" s="84"/>
      <c r="AC47" s="53"/>
    </row>
    <row r="48" spans="1:30" ht="12.2" customHeight="1" x14ac:dyDescent="0.25">
      <c r="A48" s="500"/>
      <c r="B48" s="112"/>
      <c r="C48" s="500"/>
      <c r="D48" s="112"/>
      <c r="E48" s="500"/>
      <c r="F48" s="112"/>
      <c r="G48" s="500"/>
      <c r="H48" s="112"/>
      <c r="I48" s="500"/>
      <c r="J48" s="112"/>
      <c r="K48" s="125"/>
      <c r="L48" s="125"/>
      <c r="M48" s="510">
        <v>2</v>
      </c>
      <c r="N48" s="510"/>
      <c r="O48" s="125">
        <v>2</v>
      </c>
      <c r="P48" s="75"/>
      <c r="Q48" s="75">
        <v>8</v>
      </c>
      <c r="R48" s="76"/>
      <c r="S48" s="76" t="s">
        <v>214</v>
      </c>
      <c r="T48" s="77"/>
      <c r="U48" s="78">
        <v>0.1</v>
      </c>
      <c r="V48" s="79"/>
      <c r="W48" s="80"/>
      <c r="X48" s="89"/>
      <c r="Y48" s="88"/>
      <c r="Z48" s="88">
        <v>0</v>
      </c>
      <c r="AA48" s="84"/>
      <c r="AB48" s="84"/>
      <c r="AC48" s="53"/>
    </row>
    <row r="49" spans="1:29" ht="12.2" customHeight="1" x14ac:dyDescent="0.25">
      <c r="A49" s="500"/>
      <c r="B49" s="451">
        <v>0</v>
      </c>
      <c r="C49" s="500"/>
      <c r="D49" s="517">
        <v>0</v>
      </c>
      <c r="E49" s="500"/>
      <c r="F49" s="517">
        <v>1</v>
      </c>
      <c r="G49" s="500"/>
      <c r="H49" s="517"/>
      <c r="I49" s="500"/>
      <c r="J49" s="489"/>
      <c r="K49" s="122"/>
      <c r="L49" s="502">
        <v>2</v>
      </c>
      <c r="M49" s="502"/>
      <c r="N49" s="502">
        <v>3</v>
      </c>
      <c r="O49" s="502"/>
      <c r="P49" s="502">
        <v>1</v>
      </c>
      <c r="Q49" s="502"/>
      <c r="R49" s="502">
        <v>1</v>
      </c>
      <c r="S49" s="502"/>
      <c r="T49" s="32"/>
      <c r="U49" s="69">
        <v>0.1</v>
      </c>
      <c r="V49" s="32"/>
      <c r="W49" s="114"/>
      <c r="X49" s="81"/>
      <c r="Y49" s="505">
        <v>0</v>
      </c>
      <c r="Z49" s="505"/>
      <c r="AA49" s="126"/>
      <c r="AB49" s="95"/>
      <c r="AC49" s="53"/>
    </row>
    <row r="50" spans="1:29" ht="12.2" customHeight="1" x14ac:dyDescent="0.25">
      <c r="A50" s="500"/>
      <c r="B50" s="491"/>
      <c r="C50" s="500"/>
      <c r="D50" s="518"/>
      <c r="E50" s="500"/>
      <c r="F50" s="518"/>
      <c r="G50" s="500"/>
      <c r="H50" s="518"/>
      <c r="I50" s="500"/>
      <c r="J50" s="489"/>
      <c r="K50" s="122"/>
      <c r="L50" s="502">
        <v>2</v>
      </c>
      <c r="M50" s="502"/>
      <c r="N50" s="502">
        <v>3</v>
      </c>
      <c r="O50" s="502"/>
      <c r="P50" s="502">
        <v>2</v>
      </c>
      <c r="Q50" s="502"/>
      <c r="R50" s="502">
        <v>1</v>
      </c>
      <c r="S50" s="502"/>
      <c r="T50" s="127"/>
      <c r="U50" s="69">
        <v>0.1</v>
      </c>
      <c r="V50" s="127"/>
      <c r="W50" s="114"/>
      <c r="X50" s="81"/>
      <c r="Y50" s="505">
        <v>0</v>
      </c>
      <c r="Z50" s="505"/>
      <c r="AA50" s="126"/>
      <c r="AB50" s="95"/>
      <c r="AC50" s="53"/>
    </row>
    <row r="51" spans="1:29" ht="12.2" customHeight="1" x14ac:dyDescent="0.25">
      <c r="A51" s="500"/>
      <c r="B51" s="491"/>
      <c r="C51" s="500"/>
      <c r="D51" s="518"/>
      <c r="E51" s="500"/>
      <c r="F51" s="518"/>
      <c r="G51" s="500"/>
      <c r="H51" s="518"/>
      <c r="I51" s="500"/>
      <c r="J51" s="489"/>
      <c r="K51" s="122"/>
      <c r="L51" s="502">
        <v>2</v>
      </c>
      <c r="M51" s="502"/>
      <c r="N51" s="502">
        <v>3</v>
      </c>
      <c r="O51" s="502"/>
      <c r="P51" s="502">
        <v>3</v>
      </c>
      <c r="Q51" s="502"/>
      <c r="R51" s="502">
        <v>2</v>
      </c>
      <c r="S51" s="502"/>
      <c r="T51" s="127"/>
      <c r="U51" s="69">
        <v>0.1</v>
      </c>
      <c r="V51" s="127"/>
      <c r="W51" s="114"/>
      <c r="X51" s="81"/>
      <c r="Y51" s="505">
        <v>0</v>
      </c>
      <c r="Z51" s="505"/>
      <c r="AA51" s="126"/>
      <c r="AB51" s="95"/>
      <c r="AC51" s="53"/>
    </row>
    <row r="52" spans="1:29" ht="12.2" customHeight="1" x14ac:dyDescent="0.25">
      <c r="A52" s="500"/>
      <c r="B52" s="491"/>
      <c r="C52" s="500"/>
      <c r="D52" s="518"/>
      <c r="E52" s="500"/>
      <c r="F52" s="518"/>
      <c r="G52" s="500"/>
      <c r="H52" s="518"/>
      <c r="I52" s="500"/>
      <c r="J52" s="489"/>
      <c r="K52" s="122"/>
      <c r="L52" s="502">
        <v>2</v>
      </c>
      <c r="M52" s="502"/>
      <c r="N52" s="502">
        <v>3</v>
      </c>
      <c r="O52" s="502"/>
      <c r="P52" s="502">
        <v>3</v>
      </c>
      <c r="Q52" s="502"/>
      <c r="R52" s="502">
        <v>3</v>
      </c>
      <c r="S52" s="502"/>
      <c r="T52" s="127"/>
      <c r="U52" s="69">
        <v>0.1</v>
      </c>
      <c r="V52" s="127"/>
      <c r="W52" s="114"/>
      <c r="X52" s="81"/>
      <c r="Y52" s="505">
        <v>0</v>
      </c>
      <c r="Z52" s="505"/>
      <c r="AA52" s="126"/>
      <c r="AB52" s="95"/>
      <c r="AC52" s="53"/>
    </row>
    <row r="53" spans="1:29" ht="12.2" customHeight="1" x14ac:dyDescent="0.25">
      <c r="A53" s="500"/>
      <c r="B53" s="491"/>
      <c r="C53" s="500"/>
      <c r="D53" s="518"/>
      <c r="E53" s="500"/>
      <c r="F53" s="518"/>
      <c r="G53" s="500"/>
      <c r="H53" s="518"/>
      <c r="I53" s="500"/>
      <c r="J53" s="489"/>
      <c r="K53" s="122"/>
      <c r="L53" s="502">
        <v>2</v>
      </c>
      <c r="M53" s="502"/>
      <c r="N53" s="502">
        <v>3</v>
      </c>
      <c r="O53" s="502"/>
      <c r="P53" s="502">
        <v>3</v>
      </c>
      <c r="Q53" s="502"/>
      <c r="R53" s="502">
        <v>4</v>
      </c>
      <c r="S53" s="502"/>
      <c r="T53" s="127"/>
      <c r="U53" s="69">
        <v>0.1</v>
      </c>
      <c r="V53" s="127"/>
      <c r="W53" s="114"/>
      <c r="X53" s="81"/>
      <c r="Y53" s="505">
        <v>0</v>
      </c>
      <c r="Z53" s="505"/>
      <c r="AA53" s="126"/>
      <c r="AB53" s="95"/>
      <c r="AC53" s="53"/>
    </row>
    <row r="54" spans="1:29" ht="12.2" customHeight="1" x14ac:dyDescent="0.25">
      <c r="A54" s="500"/>
      <c r="B54" s="491"/>
      <c r="C54" s="500"/>
      <c r="D54" s="518"/>
      <c r="E54" s="500"/>
      <c r="F54" s="518"/>
      <c r="G54" s="500"/>
      <c r="H54" s="518"/>
      <c r="I54" s="500"/>
      <c r="J54" s="489"/>
      <c r="K54" s="122"/>
      <c r="L54" s="502">
        <v>2</v>
      </c>
      <c r="M54" s="502"/>
      <c r="N54" s="502">
        <v>3</v>
      </c>
      <c r="O54" s="502"/>
      <c r="P54" s="502">
        <v>4</v>
      </c>
      <c r="Q54" s="502"/>
      <c r="R54" s="502">
        <v>1</v>
      </c>
      <c r="S54" s="502"/>
      <c r="T54" s="127"/>
      <c r="U54" s="69">
        <v>0.1</v>
      </c>
      <c r="V54" s="127"/>
      <c r="W54" s="114"/>
      <c r="X54" s="81"/>
      <c r="Y54" s="505">
        <v>0</v>
      </c>
      <c r="Z54" s="505"/>
      <c r="AA54" s="126"/>
      <c r="AB54" s="95"/>
      <c r="AC54" s="53"/>
    </row>
    <row r="55" spans="1:29" ht="12.2" customHeight="1" x14ac:dyDescent="0.25">
      <c r="A55" s="500"/>
      <c r="B55" s="491"/>
      <c r="C55" s="500"/>
      <c r="D55" s="518"/>
      <c r="E55" s="500"/>
      <c r="F55" s="518"/>
      <c r="G55" s="500"/>
      <c r="H55" s="518"/>
      <c r="I55" s="500"/>
      <c r="J55" s="489"/>
      <c r="K55" s="122"/>
      <c r="L55" s="502">
        <v>2</v>
      </c>
      <c r="M55" s="502"/>
      <c r="N55" s="502">
        <v>3</v>
      </c>
      <c r="O55" s="502"/>
      <c r="P55" s="502">
        <v>5</v>
      </c>
      <c r="Q55" s="502"/>
      <c r="R55" s="502">
        <v>4</v>
      </c>
      <c r="S55" s="502"/>
      <c r="T55" s="127"/>
      <c r="U55" s="69">
        <v>0.1</v>
      </c>
      <c r="V55" s="127"/>
      <c r="W55" s="114"/>
      <c r="X55" s="81"/>
      <c r="Y55" s="505">
        <v>0</v>
      </c>
      <c r="Z55" s="505"/>
      <c r="AA55" s="126"/>
      <c r="AB55" s="95"/>
      <c r="AC55" s="53"/>
    </row>
    <row r="56" spans="1:29" ht="12.2" customHeight="1" x14ac:dyDescent="0.25">
      <c r="A56" s="500"/>
      <c r="B56" s="491"/>
      <c r="C56" s="500"/>
      <c r="D56" s="518"/>
      <c r="E56" s="500"/>
      <c r="F56" s="518"/>
      <c r="G56" s="500"/>
      <c r="H56" s="518"/>
      <c r="I56" s="500"/>
      <c r="J56" s="489"/>
      <c r="K56" s="122"/>
      <c r="L56" s="502">
        <v>2</v>
      </c>
      <c r="M56" s="502"/>
      <c r="N56" s="502">
        <v>3</v>
      </c>
      <c r="O56" s="502"/>
      <c r="P56" s="502">
        <v>5</v>
      </c>
      <c r="Q56" s="502"/>
      <c r="R56" s="502">
        <v>5</v>
      </c>
      <c r="S56" s="502"/>
      <c r="T56" s="127"/>
      <c r="U56" s="69">
        <v>0.1</v>
      </c>
      <c r="V56" s="127"/>
      <c r="W56" s="114"/>
      <c r="X56" s="81"/>
      <c r="Y56" s="505">
        <v>0</v>
      </c>
      <c r="Z56" s="505"/>
      <c r="AA56" s="126"/>
      <c r="AB56" s="95"/>
      <c r="AC56" s="53"/>
    </row>
    <row r="57" spans="1:29" ht="12.2" customHeight="1" x14ac:dyDescent="0.25">
      <c r="A57" s="500"/>
      <c r="B57" s="491"/>
      <c r="C57" s="500"/>
      <c r="D57" s="518"/>
      <c r="E57" s="500"/>
      <c r="F57" s="518"/>
      <c r="G57" s="500"/>
      <c r="H57" s="518"/>
      <c r="I57" s="500"/>
      <c r="J57" s="489"/>
      <c r="K57" s="122"/>
      <c r="L57" s="502">
        <v>2</v>
      </c>
      <c r="M57" s="502"/>
      <c r="N57" s="502">
        <v>3</v>
      </c>
      <c r="O57" s="502"/>
      <c r="P57" s="502">
        <v>6</v>
      </c>
      <c r="Q57" s="502"/>
      <c r="R57" s="502">
        <v>3</v>
      </c>
      <c r="S57" s="502"/>
      <c r="T57" s="127"/>
      <c r="U57" s="69">
        <v>0.3</v>
      </c>
      <c r="V57" s="127"/>
      <c r="W57" s="114"/>
      <c r="X57" s="81"/>
      <c r="Y57" s="505">
        <v>0</v>
      </c>
      <c r="Z57" s="505"/>
      <c r="AA57" s="126"/>
      <c r="AB57" s="95"/>
      <c r="AC57" s="53"/>
    </row>
    <row r="58" spans="1:29" ht="12.2" customHeight="1" x14ac:dyDescent="0.25">
      <c r="A58" s="500"/>
      <c r="B58" s="491"/>
      <c r="C58" s="500"/>
      <c r="D58" s="518"/>
      <c r="E58" s="500"/>
      <c r="F58" s="518"/>
      <c r="G58" s="500"/>
      <c r="H58" s="518"/>
      <c r="I58" s="500"/>
      <c r="J58" s="489"/>
      <c r="K58" s="122"/>
      <c r="L58" s="502">
        <v>2</v>
      </c>
      <c r="M58" s="502"/>
      <c r="N58" s="502">
        <v>3</v>
      </c>
      <c r="O58" s="502"/>
      <c r="P58" s="502">
        <v>7</v>
      </c>
      <c r="Q58" s="502"/>
      <c r="R58" s="502">
        <v>1</v>
      </c>
      <c r="S58" s="502"/>
      <c r="T58" s="127"/>
      <c r="U58" s="69">
        <v>0.1</v>
      </c>
      <c r="V58" s="127"/>
      <c r="W58" s="114"/>
      <c r="X58" s="81"/>
      <c r="Y58" s="505">
        <v>0</v>
      </c>
      <c r="Z58" s="505"/>
      <c r="AA58" s="126"/>
      <c r="AB58" s="95"/>
      <c r="AC58" s="53"/>
    </row>
    <row r="59" spans="1:29" ht="12.2" customHeight="1" x14ac:dyDescent="0.25">
      <c r="A59" s="500"/>
      <c r="B59" s="491"/>
      <c r="C59" s="500"/>
      <c r="D59" s="518"/>
      <c r="E59" s="500"/>
      <c r="F59" s="518"/>
      <c r="G59" s="500"/>
      <c r="H59" s="518"/>
      <c r="I59" s="500"/>
      <c r="J59" s="489"/>
      <c r="K59" s="122"/>
      <c r="L59" s="502">
        <v>2</v>
      </c>
      <c r="M59" s="502"/>
      <c r="N59" s="502">
        <v>3</v>
      </c>
      <c r="O59" s="502"/>
      <c r="P59" s="502">
        <v>7</v>
      </c>
      <c r="Q59" s="502"/>
      <c r="R59" s="502">
        <v>2</v>
      </c>
      <c r="S59" s="502"/>
      <c r="T59" s="127"/>
      <c r="U59" s="69">
        <v>0.2</v>
      </c>
      <c r="V59" s="127"/>
      <c r="W59" s="114"/>
      <c r="X59" s="81"/>
      <c r="Y59" s="505"/>
      <c r="Z59" s="505"/>
      <c r="AA59" s="83"/>
      <c r="AB59" s="83"/>
      <c r="AC59" s="53"/>
    </row>
    <row r="60" spans="1:29" x14ac:dyDescent="0.25">
      <c r="A60" s="500"/>
      <c r="B60" s="491"/>
      <c r="C60" s="500"/>
      <c r="D60" s="518"/>
      <c r="E60" s="500"/>
      <c r="F60" s="518"/>
      <c r="G60" s="500"/>
      <c r="H60" s="518"/>
      <c r="I60" s="500"/>
      <c r="J60" s="489"/>
      <c r="K60" s="122"/>
      <c r="L60" s="502">
        <v>2</v>
      </c>
      <c r="M60" s="502"/>
      <c r="N60" s="502">
        <v>3</v>
      </c>
      <c r="O60" s="502"/>
      <c r="P60" s="502">
        <v>7</v>
      </c>
      <c r="Q60" s="502"/>
      <c r="R60" s="502">
        <v>1</v>
      </c>
      <c r="S60" s="502"/>
      <c r="T60" s="127"/>
      <c r="U60" s="69">
        <v>0.5</v>
      </c>
      <c r="V60" s="127"/>
      <c r="W60" s="114"/>
      <c r="X60" s="81"/>
      <c r="Y60" s="505"/>
      <c r="Z60" s="505"/>
      <c r="AA60" s="83"/>
      <c r="AB60" s="83"/>
      <c r="AC60" s="53"/>
    </row>
    <row r="61" spans="1:29" x14ac:dyDescent="0.25">
      <c r="A61" s="500"/>
      <c r="B61" s="491"/>
      <c r="C61" s="500"/>
      <c r="D61" s="518"/>
      <c r="E61" s="500"/>
      <c r="F61" s="518"/>
      <c r="G61" s="500"/>
      <c r="H61" s="518"/>
      <c r="I61" s="500"/>
      <c r="J61" s="517"/>
      <c r="K61" s="96"/>
      <c r="L61" s="520">
        <v>2</v>
      </c>
      <c r="M61" s="520"/>
      <c r="N61" s="520">
        <v>3</v>
      </c>
      <c r="O61" s="520"/>
      <c r="P61" s="520">
        <v>9</v>
      </c>
      <c r="Q61" s="520"/>
      <c r="R61" s="520">
        <v>2</v>
      </c>
      <c r="S61" s="520"/>
      <c r="T61" s="97"/>
      <c r="U61" s="98">
        <v>0.1</v>
      </c>
      <c r="V61" s="97"/>
      <c r="W61" s="99"/>
      <c r="X61" s="100"/>
      <c r="Y61" s="521">
        <v>0</v>
      </c>
      <c r="Z61" s="521"/>
      <c r="AA61" s="83"/>
      <c r="AB61" s="83"/>
      <c r="AC61" s="53"/>
    </row>
    <row r="62" spans="1:29" x14ac:dyDescent="0.25">
      <c r="A62" s="500"/>
      <c r="B62" s="491"/>
      <c r="C62" s="500"/>
      <c r="D62" s="518"/>
      <c r="E62" s="500"/>
      <c r="F62" s="518"/>
      <c r="G62" s="500"/>
      <c r="H62" s="518"/>
      <c r="I62" s="500"/>
      <c r="J62" s="113"/>
      <c r="K62" s="118"/>
      <c r="L62" s="118"/>
      <c r="M62" s="118"/>
      <c r="N62" s="118"/>
      <c r="O62" s="118"/>
      <c r="P62" s="118"/>
      <c r="Q62" s="118">
        <v>3</v>
      </c>
      <c r="R62" s="118"/>
      <c r="S62" s="118">
        <v>2</v>
      </c>
      <c r="T62" s="127"/>
      <c r="U62" s="103">
        <v>1</v>
      </c>
      <c r="V62" s="132" t="s">
        <v>221</v>
      </c>
      <c r="W62" s="121"/>
      <c r="X62" s="81">
        <v>23378369.649999999</v>
      </c>
      <c r="Y62" s="121"/>
      <c r="Z62" s="121">
        <v>0</v>
      </c>
      <c r="AA62" s="83"/>
      <c r="AB62" s="83"/>
      <c r="AC62" s="53"/>
    </row>
    <row r="63" spans="1:29" x14ac:dyDescent="0.25">
      <c r="A63" s="500"/>
      <c r="B63" s="491"/>
      <c r="C63" s="500"/>
      <c r="D63" s="518"/>
      <c r="E63" s="500"/>
      <c r="F63" s="518"/>
      <c r="G63" s="500"/>
      <c r="H63" s="518"/>
      <c r="I63" s="500"/>
      <c r="J63" s="113"/>
      <c r="K63" s="118"/>
      <c r="L63" s="118"/>
      <c r="M63" s="118"/>
      <c r="N63" s="118"/>
      <c r="O63" s="118"/>
      <c r="P63" s="118"/>
      <c r="Q63" s="118">
        <v>3</v>
      </c>
      <c r="R63" s="118"/>
      <c r="S63" s="118">
        <v>2</v>
      </c>
      <c r="T63" s="127"/>
      <c r="U63" s="103">
        <v>2</v>
      </c>
      <c r="V63" s="132" t="s">
        <v>220</v>
      </c>
      <c r="W63" s="121"/>
      <c r="X63" s="81">
        <v>5984300.7800000003</v>
      </c>
      <c r="Y63" s="121"/>
      <c r="Z63" s="121">
        <v>8567626.1400000006</v>
      </c>
      <c r="AA63" s="83"/>
      <c r="AB63" s="83"/>
      <c r="AC63" s="53"/>
    </row>
    <row r="64" spans="1:29" x14ac:dyDescent="0.25">
      <c r="A64" s="500"/>
      <c r="B64" s="491"/>
      <c r="C64" s="500"/>
      <c r="D64" s="518"/>
      <c r="E64" s="500"/>
      <c r="F64" s="518"/>
      <c r="G64" s="500"/>
      <c r="H64" s="518"/>
      <c r="I64" s="500"/>
      <c r="J64" s="113"/>
      <c r="K64" s="118"/>
      <c r="L64" s="118"/>
      <c r="M64" s="118"/>
      <c r="N64" s="118"/>
      <c r="O64" s="118"/>
      <c r="P64" s="118"/>
      <c r="Q64" s="118"/>
      <c r="R64" s="118"/>
      <c r="S64" s="118"/>
      <c r="T64" s="127"/>
      <c r="U64" s="69"/>
      <c r="V64" s="127"/>
      <c r="W64" s="121"/>
      <c r="X64" s="81"/>
      <c r="Y64" s="121"/>
      <c r="Z64" s="121"/>
      <c r="AA64" s="83"/>
      <c r="AB64" s="83"/>
      <c r="AC64" s="53"/>
    </row>
    <row r="65" spans="1:29" ht="15.75" thickBot="1" x14ac:dyDescent="0.3">
      <c r="A65" s="133"/>
      <c r="B65" s="133"/>
      <c r="C65" s="133"/>
      <c r="D65" s="133"/>
      <c r="E65" s="133"/>
      <c r="F65" s="522"/>
      <c r="G65" s="522"/>
      <c r="H65" s="133"/>
      <c r="I65" s="133"/>
      <c r="V65" s="52" t="s">
        <v>209</v>
      </c>
      <c r="W65" s="52"/>
      <c r="X65" s="101">
        <f>+W20+W34+X62+X63</f>
        <v>29362670.43</v>
      </c>
      <c r="Y65" s="102"/>
      <c r="Z65" s="101">
        <f>+Y20+Y34+Z63</f>
        <v>10778835.690000001</v>
      </c>
      <c r="AA65" s="51"/>
      <c r="AB65" s="51"/>
    </row>
    <row r="66" spans="1:29" ht="15.75" thickTop="1" x14ac:dyDescent="0.25">
      <c r="X66" s="82"/>
      <c r="Z66" s="82"/>
      <c r="AB66" s="53"/>
    </row>
    <row r="67" spans="1:29" x14ac:dyDescent="0.25">
      <c r="Z67" s="82"/>
      <c r="AB67" s="53"/>
    </row>
    <row r="68" spans="1:29" x14ac:dyDescent="0.25">
      <c r="Z68" s="82"/>
      <c r="AB68" s="53"/>
    </row>
    <row r="69" spans="1:29" x14ac:dyDescent="0.25"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V69" s="23"/>
      <c r="W69" s="23"/>
      <c r="X69" s="108"/>
      <c r="Z69" s="82"/>
      <c r="AB69" s="53"/>
    </row>
    <row r="70" spans="1:29" x14ac:dyDescent="0.25">
      <c r="E70" s="523" t="s">
        <v>224</v>
      </c>
      <c r="F70" s="523"/>
      <c r="G70" s="523"/>
      <c r="H70" s="523"/>
      <c r="I70" s="523"/>
      <c r="J70" s="523"/>
      <c r="K70" s="523"/>
      <c r="L70" s="523"/>
      <c r="M70" s="523"/>
      <c r="N70" s="523"/>
      <c r="O70" s="523"/>
      <c r="V70" s="519" t="s">
        <v>225</v>
      </c>
      <c r="W70" s="519"/>
      <c r="X70" s="519"/>
    </row>
    <row r="71" spans="1:29" x14ac:dyDescent="0.25">
      <c r="E71" s="519" t="s">
        <v>193</v>
      </c>
      <c r="F71" s="519"/>
      <c r="G71" s="519"/>
      <c r="H71" s="519"/>
      <c r="I71" s="519"/>
      <c r="J71" s="519"/>
      <c r="K71" s="519"/>
      <c r="L71" s="519"/>
      <c r="M71" s="519"/>
      <c r="N71" s="519"/>
      <c r="O71" s="519"/>
      <c r="V71" s="519" t="s">
        <v>195</v>
      </c>
      <c r="W71" s="519"/>
      <c r="X71" s="519"/>
    </row>
    <row r="77" spans="1:29" x14ac:dyDescent="0.25">
      <c r="AC77" s="53"/>
    </row>
    <row r="78" spans="1:29" x14ac:dyDescent="0.25">
      <c r="AC78" s="53"/>
    </row>
    <row r="79" spans="1:29" x14ac:dyDescent="0.25">
      <c r="AC79" s="53"/>
    </row>
  </sheetData>
  <mergeCells count="272">
    <mergeCell ref="V70:X70"/>
    <mergeCell ref="V71:X71"/>
    <mergeCell ref="L61:M61"/>
    <mergeCell ref="N61:O61"/>
    <mergeCell ref="P61:Q61"/>
    <mergeCell ref="R61:S61"/>
    <mergeCell ref="Y61:Z61"/>
    <mergeCell ref="F65:G65"/>
    <mergeCell ref="E70:O70"/>
    <mergeCell ref="E71:O71"/>
    <mergeCell ref="N59:O59"/>
    <mergeCell ref="P59:Q59"/>
    <mergeCell ref="R59:S59"/>
    <mergeCell ref="Y59:Z59"/>
    <mergeCell ref="L60:M60"/>
    <mergeCell ref="N60:O60"/>
    <mergeCell ref="P60:Q60"/>
    <mergeCell ref="R60:S60"/>
    <mergeCell ref="Y60:Z60"/>
    <mergeCell ref="N57:O57"/>
    <mergeCell ref="P57:Q57"/>
    <mergeCell ref="R57:S57"/>
    <mergeCell ref="Y57:Z57"/>
    <mergeCell ref="L58:M58"/>
    <mergeCell ref="N58:O58"/>
    <mergeCell ref="P58:Q58"/>
    <mergeCell ref="R58:S58"/>
    <mergeCell ref="Y58:Z58"/>
    <mergeCell ref="N55:O55"/>
    <mergeCell ref="P55:Q55"/>
    <mergeCell ref="R55:S55"/>
    <mergeCell ref="Y55:Z55"/>
    <mergeCell ref="L56:M56"/>
    <mergeCell ref="N56:O56"/>
    <mergeCell ref="P56:Q56"/>
    <mergeCell ref="R56:S56"/>
    <mergeCell ref="Y56:Z56"/>
    <mergeCell ref="N53:O53"/>
    <mergeCell ref="P53:Q53"/>
    <mergeCell ref="R53:S53"/>
    <mergeCell ref="Y53:Z53"/>
    <mergeCell ref="L54:M54"/>
    <mergeCell ref="N54:O54"/>
    <mergeCell ref="P54:Q54"/>
    <mergeCell ref="R54:S54"/>
    <mergeCell ref="Y54:Z54"/>
    <mergeCell ref="N51:O51"/>
    <mergeCell ref="P51:Q51"/>
    <mergeCell ref="R51:S51"/>
    <mergeCell ref="Y51:Z51"/>
    <mergeCell ref="L52:M52"/>
    <mergeCell ref="N52:O52"/>
    <mergeCell ref="P52:Q52"/>
    <mergeCell ref="R52:S52"/>
    <mergeCell ref="Y52:Z52"/>
    <mergeCell ref="N49:O49"/>
    <mergeCell ref="P49:Q49"/>
    <mergeCell ref="R49:S49"/>
    <mergeCell ref="Y49:Z49"/>
    <mergeCell ref="L50:M50"/>
    <mergeCell ref="N50:O50"/>
    <mergeCell ref="P50:Q50"/>
    <mergeCell ref="R50:S50"/>
    <mergeCell ref="Y50:Z50"/>
    <mergeCell ref="B49:B64"/>
    <mergeCell ref="D49:D64"/>
    <mergeCell ref="F49:F64"/>
    <mergeCell ref="H49:H64"/>
    <mergeCell ref="J49:J61"/>
    <mergeCell ref="L49:M49"/>
    <mergeCell ref="L51:M51"/>
    <mergeCell ref="L53:M53"/>
    <mergeCell ref="L55:M55"/>
    <mergeCell ref="L57:M57"/>
    <mergeCell ref="L59:M59"/>
    <mergeCell ref="M43:N43"/>
    <mergeCell ref="M44:N44"/>
    <mergeCell ref="M45:N45"/>
    <mergeCell ref="M46:N46"/>
    <mergeCell ref="M47:N47"/>
    <mergeCell ref="M48:N48"/>
    <mergeCell ref="AA41:AB41"/>
    <mergeCell ref="L42:M42"/>
    <mergeCell ref="N42:O42"/>
    <mergeCell ref="P42:Q42"/>
    <mergeCell ref="R42:S42"/>
    <mergeCell ref="W42:X42"/>
    <mergeCell ref="Y42:Z42"/>
    <mergeCell ref="AA42:AB42"/>
    <mergeCell ref="L41:M41"/>
    <mergeCell ref="N41:O41"/>
    <mergeCell ref="P41:Q41"/>
    <mergeCell ref="R41:S41"/>
    <mergeCell ref="W41:X41"/>
    <mergeCell ref="Y41:Z41"/>
    <mergeCell ref="AA39:AB39"/>
    <mergeCell ref="L40:M40"/>
    <mergeCell ref="N40:O40"/>
    <mergeCell ref="P40:Q40"/>
    <mergeCell ref="R40:S40"/>
    <mergeCell ref="W40:X40"/>
    <mergeCell ref="Y40:Z40"/>
    <mergeCell ref="AA40:AB40"/>
    <mergeCell ref="L39:M39"/>
    <mergeCell ref="N39:O39"/>
    <mergeCell ref="P39:Q39"/>
    <mergeCell ref="R39:S39"/>
    <mergeCell ref="W39:X39"/>
    <mergeCell ref="Y39:Z39"/>
    <mergeCell ref="W38:X38"/>
    <mergeCell ref="AA38:AB38"/>
    <mergeCell ref="Y36:Z36"/>
    <mergeCell ref="AA36:AB36"/>
    <mergeCell ref="L37:M37"/>
    <mergeCell ref="N37:O37"/>
    <mergeCell ref="P37:Q37"/>
    <mergeCell ref="R37:S37"/>
    <mergeCell ref="W37:X37"/>
    <mergeCell ref="AA37:AB37"/>
    <mergeCell ref="O32:P32"/>
    <mergeCell ref="O33:P33"/>
    <mergeCell ref="A34:V34"/>
    <mergeCell ref="W34:X34"/>
    <mergeCell ref="Y34:Z34"/>
    <mergeCell ref="A35:A64"/>
    <mergeCell ref="C35:C64"/>
    <mergeCell ref="E35:E64"/>
    <mergeCell ref="G35:G64"/>
    <mergeCell ref="I35:I64"/>
    <mergeCell ref="L35:M35"/>
    <mergeCell ref="N35:O35"/>
    <mergeCell ref="P35:Q35"/>
    <mergeCell ref="R35:S35"/>
    <mergeCell ref="Y35:Z35"/>
    <mergeCell ref="L36:M36"/>
    <mergeCell ref="N36:O36"/>
    <mergeCell ref="P36:Q36"/>
    <mergeCell ref="R36:S36"/>
    <mergeCell ref="W36:X36"/>
    <mergeCell ref="L38:M38"/>
    <mergeCell ref="N38:O38"/>
    <mergeCell ref="P38:Q38"/>
    <mergeCell ref="R38:S38"/>
    <mergeCell ref="L31:M31"/>
    <mergeCell ref="N31:O31"/>
    <mergeCell ref="P31:Q31"/>
    <mergeCell ref="R31:S31"/>
    <mergeCell ref="W31:X31"/>
    <mergeCell ref="Y31:Z31"/>
    <mergeCell ref="L30:M30"/>
    <mergeCell ref="N30:O30"/>
    <mergeCell ref="P30:Q30"/>
    <mergeCell ref="R30:S30"/>
    <mergeCell ref="W30:X30"/>
    <mergeCell ref="Y30:Z30"/>
    <mergeCell ref="L29:M29"/>
    <mergeCell ref="N29:O29"/>
    <mergeCell ref="P29:Q29"/>
    <mergeCell ref="R29:S29"/>
    <mergeCell ref="W29:X29"/>
    <mergeCell ref="Y29:Z29"/>
    <mergeCell ref="L28:M28"/>
    <mergeCell ref="N28:O28"/>
    <mergeCell ref="P28:Q28"/>
    <mergeCell ref="R28:S28"/>
    <mergeCell ref="W28:X28"/>
    <mergeCell ref="Y28:Z28"/>
    <mergeCell ref="AB26:AC26"/>
    <mergeCell ref="L27:M27"/>
    <mergeCell ref="N27:O27"/>
    <mergeCell ref="P27:Q27"/>
    <mergeCell ref="R27:S27"/>
    <mergeCell ref="W27:X27"/>
    <mergeCell ref="Y27:Z27"/>
    <mergeCell ref="L26:M26"/>
    <mergeCell ref="N26:O26"/>
    <mergeCell ref="P26:Q26"/>
    <mergeCell ref="R26:S26"/>
    <mergeCell ref="W26:X26"/>
    <mergeCell ref="Y26:Z26"/>
    <mergeCell ref="L25:M25"/>
    <mergeCell ref="N25:O25"/>
    <mergeCell ref="P25:Q25"/>
    <mergeCell ref="R25:S25"/>
    <mergeCell ref="W25:X25"/>
    <mergeCell ref="Y25:Z25"/>
    <mergeCell ref="L24:M24"/>
    <mergeCell ref="N24:O24"/>
    <mergeCell ref="P24:Q24"/>
    <mergeCell ref="R24:S24"/>
    <mergeCell ref="W24:X24"/>
    <mergeCell ref="Y24:Z24"/>
    <mergeCell ref="W23:X23"/>
    <mergeCell ref="Y23:Z23"/>
    <mergeCell ref="AB23:AC23"/>
    <mergeCell ref="L22:M22"/>
    <mergeCell ref="N22:O22"/>
    <mergeCell ref="P22:Q22"/>
    <mergeCell ref="R22:S22"/>
    <mergeCell ref="W22:X22"/>
    <mergeCell ref="Y22:Z22"/>
    <mergeCell ref="W21:X21"/>
    <mergeCell ref="Y21:Z21"/>
    <mergeCell ref="AB21:AC21"/>
    <mergeCell ref="Y19:Z19"/>
    <mergeCell ref="A20:V20"/>
    <mergeCell ref="W20:X20"/>
    <mergeCell ref="Y20:Z20"/>
    <mergeCell ref="A21:A33"/>
    <mergeCell ref="B21:C33"/>
    <mergeCell ref="D21:E33"/>
    <mergeCell ref="F21:G33"/>
    <mergeCell ref="H21:J33"/>
    <mergeCell ref="L21:M21"/>
    <mergeCell ref="M19:N19"/>
    <mergeCell ref="O19:P19"/>
    <mergeCell ref="Q19:R19"/>
    <mergeCell ref="S19:T19"/>
    <mergeCell ref="U19:V19"/>
    <mergeCell ref="W19:X19"/>
    <mergeCell ref="AB22:AC22"/>
    <mergeCell ref="L23:M23"/>
    <mergeCell ref="N23:O23"/>
    <mergeCell ref="P23:Q23"/>
    <mergeCell ref="R23:S23"/>
    <mergeCell ref="A19:B19"/>
    <mergeCell ref="C19:D19"/>
    <mergeCell ref="E19:F19"/>
    <mergeCell ref="G19:H19"/>
    <mergeCell ref="I19:J19"/>
    <mergeCell ref="K19:L19"/>
    <mergeCell ref="N21:O21"/>
    <mergeCell ref="P21:Q21"/>
    <mergeCell ref="R21:S21"/>
    <mergeCell ref="M17:N17"/>
    <mergeCell ref="O17:U17"/>
    <mergeCell ref="V17:W17"/>
    <mergeCell ref="X17:Z17"/>
    <mergeCell ref="A18:B18"/>
    <mergeCell ref="C18:D18"/>
    <mergeCell ref="E18:F18"/>
    <mergeCell ref="G18:H18"/>
    <mergeCell ref="J18:L18"/>
    <mergeCell ref="M18:N18"/>
    <mergeCell ref="A17:B17"/>
    <mergeCell ref="C17:D17"/>
    <mergeCell ref="E17:F17"/>
    <mergeCell ref="G17:H17"/>
    <mergeCell ref="I17:J17"/>
    <mergeCell ref="K17:L17"/>
    <mergeCell ref="O18:P18"/>
    <mergeCell ref="Q18:R18"/>
    <mergeCell ref="S18:T18"/>
    <mergeCell ref="X18:Y18"/>
    <mergeCell ref="A3:Z3"/>
    <mergeCell ref="A4:Z4"/>
    <mergeCell ref="A5:Z5"/>
    <mergeCell ref="G7:O7"/>
    <mergeCell ref="G9:I9"/>
    <mergeCell ref="G11:M11"/>
    <mergeCell ref="K16:L16"/>
    <mergeCell ref="M16:N16"/>
    <mergeCell ref="O16:P16"/>
    <mergeCell ref="Q16:R16"/>
    <mergeCell ref="S16:T16"/>
    <mergeCell ref="V16:Z16"/>
    <mergeCell ref="G13:I13"/>
    <mergeCell ref="A16:B16"/>
    <mergeCell ref="C16:D16"/>
    <mergeCell ref="E16:F16"/>
    <mergeCell ref="G16:H16"/>
    <mergeCell ref="I16:J16"/>
  </mergeCells>
  <pageMargins left="0.35433070866141736" right="0.39370078740157483" top="0.62" bottom="0.46" header="0.31496062992125984" footer="0.23622047244094491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9"/>
  <sheetViews>
    <sheetView topLeftCell="A4" workbookViewId="0">
      <selection activeCell="V35" sqref="V35:V61"/>
    </sheetView>
  </sheetViews>
  <sheetFormatPr baseColWidth="10" defaultColWidth="9.140625" defaultRowHeight="15" x14ac:dyDescent="0.25"/>
  <cols>
    <col min="1" max="1" width="8.85546875" customWidth="1"/>
    <col min="2" max="2" width="0.5703125" hidden="1" customWidth="1"/>
    <col min="3" max="3" width="7.85546875" customWidth="1"/>
    <col min="4" max="4" width="0.42578125" hidden="1" customWidth="1"/>
    <col min="5" max="5" width="4.5703125" customWidth="1"/>
    <col min="6" max="6" width="0.42578125" hidden="1" customWidth="1"/>
    <col min="7" max="7" width="8.140625" customWidth="1"/>
    <col min="8" max="8" width="0.42578125" hidden="1" customWidth="1"/>
    <col min="9" max="9" width="7.85546875" customWidth="1"/>
    <col min="10" max="10" width="0.140625" hidden="1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6.85546875" customWidth="1"/>
    <col min="20" max="20" width="0.5703125" hidden="1" customWidth="1"/>
    <col min="21" max="21" width="4.85546875" style="18" customWidth="1"/>
    <col min="22" max="22" width="31.7109375" customWidth="1"/>
    <col min="23" max="23" width="18.28515625" hidden="1" customWidth="1"/>
    <col min="24" max="24" width="18.42578125" style="65" bestFit="1" customWidth="1"/>
    <col min="25" max="25" width="4.85546875" hidden="1" customWidth="1"/>
    <col min="26" max="26" width="18.42578125" style="65" customWidth="1"/>
    <col min="27" max="27" width="17.28515625" customWidth="1"/>
    <col min="28" max="28" width="18.42578125" customWidth="1"/>
    <col min="29" max="29" width="14.140625" bestFit="1" customWidth="1"/>
    <col min="30" max="30" width="16.5703125" customWidth="1"/>
    <col min="31" max="31" width="16.42578125" customWidth="1"/>
  </cols>
  <sheetData>
    <row r="1" spans="1:26" s="18" customFormat="1" x14ac:dyDescent="0.25">
      <c r="X1" s="65"/>
      <c r="Z1" s="65"/>
    </row>
    <row r="2" spans="1:26" s="18" customFormat="1" x14ac:dyDescent="0.25">
      <c r="X2" s="65"/>
      <c r="Z2" s="65"/>
    </row>
    <row r="3" spans="1:26" s="18" customFormat="1" x14ac:dyDescent="0.25">
      <c r="A3" s="441" t="s">
        <v>160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</row>
    <row r="4" spans="1:26" s="18" customFormat="1" ht="18.75" x14ac:dyDescent="0.3">
      <c r="A4" s="442"/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4"/>
    </row>
    <row r="5" spans="1:26" s="18" customFormat="1" ht="18.75" x14ac:dyDescent="0.3">
      <c r="A5" s="445" t="s">
        <v>163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7"/>
    </row>
    <row r="6" spans="1:26" s="18" customFormat="1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71"/>
      <c r="Y6" s="20"/>
      <c r="Z6" s="70"/>
    </row>
    <row r="7" spans="1:26" s="18" customFormat="1" x14ac:dyDescent="0.25">
      <c r="A7" s="19" t="s">
        <v>164</v>
      </c>
      <c r="B7" s="20"/>
      <c r="C7" s="20"/>
      <c r="D7" s="20"/>
      <c r="E7" s="20"/>
      <c r="F7" s="20"/>
      <c r="G7" s="448" t="s">
        <v>160</v>
      </c>
      <c r="H7" s="448"/>
      <c r="I7" s="448"/>
      <c r="J7" s="448"/>
      <c r="K7" s="448"/>
      <c r="L7" s="448"/>
      <c r="M7" s="448"/>
      <c r="N7" s="448"/>
      <c r="O7" s="448"/>
      <c r="P7" s="20"/>
      <c r="Q7" s="20"/>
      <c r="R7" s="20"/>
      <c r="S7" s="20"/>
      <c r="T7" s="20"/>
      <c r="U7" s="20"/>
      <c r="V7" s="20"/>
      <c r="W7" s="20"/>
      <c r="X7" s="71"/>
      <c r="Y7" s="20"/>
      <c r="Z7" s="70"/>
    </row>
    <row r="8" spans="1:26" s="18" customFormat="1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71"/>
      <c r="Y8" s="20"/>
      <c r="Z8" s="70"/>
    </row>
    <row r="9" spans="1:26" s="18" customFormat="1" x14ac:dyDescent="0.25">
      <c r="A9" s="19" t="s">
        <v>178</v>
      </c>
      <c r="B9" s="20"/>
      <c r="C9" s="20"/>
      <c r="D9" s="20"/>
      <c r="E9" s="20"/>
      <c r="F9" s="20"/>
      <c r="G9" s="449">
        <v>5136</v>
      </c>
      <c r="H9" s="449"/>
      <c r="I9" s="44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71"/>
      <c r="Y9" s="20"/>
      <c r="Z9" s="70"/>
    </row>
    <row r="10" spans="1:26" s="18" customFormat="1" x14ac:dyDescent="0.2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71"/>
      <c r="Y10" s="20"/>
      <c r="Z10" s="70"/>
    </row>
    <row r="11" spans="1:26" s="18" customFormat="1" x14ac:dyDescent="0.25">
      <c r="A11" s="19" t="s">
        <v>179</v>
      </c>
      <c r="B11" s="20"/>
      <c r="C11" s="20"/>
      <c r="D11" s="20"/>
      <c r="E11" s="20"/>
      <c r="F11" s="20"/>
      <c r="G11" s="448" t="s">
        <v>222</v>
      </c>
      <c r="H11" s="448"/>
      <c r="I11" s="448"/>
      <c r="J11" s="448"/>
      <c r="K11" s="448"/>
      <c r="L11" s="448"/>
      <c r="M11" s="448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71"/>
      <c r="Y11" s="20"/>
      <c r="Z11" s="70"/>
    </row>
    <row r="12" spans="1:26" s="18" customFormat="1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71"/>
      <c r="Y12" s="20"/>
      <c r="Z12" s="70"/>
    </row>
    <row r="13" spans="1:26" s="18" customFormat="1" x14ac:dyDescent="0.25">
      <c r="A13" s="19" t="s">
        <v>180</v>
      </c>
      <c r="B13" s="20"/>
      <c r="C13" s="20"/>
      <c r="D13" s="20"/>
      <c r="E13" s="20"/>
      <c r="F13" s="20"/>
      <c r="G13" s="448">
        <v>2014</v>
      </c>
      <c r="H13" s="448"/>
      <c r="I13" s="448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71"/>
      <c r="Y13" s="20"/>
      <c r="Z13" s="70"/>
    </row>
    <row r="14" spans="1:26" s="18" customFormat="1" x14ac:dyDescent="0.25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63"/>
      <c r="Y14" s="23"/>
      <c r="Z14" s="64"/>
    </row>
    <row r="15" spans="1:26" s="18" customFormat="1" x14ac:dyDescent="0.25">
      <c r="X15" s="65"/>
      <c r="Z15" s="65"/>
    </row>
    <row r="16" spans="1:26" ht="18.399999999999999" customHeight="1" x14ac:dyDescent="0.25">
      <c r="A16" s="453" t="s">
        <v>161</v>
      </c>
      <c r="B16" s="454"/>
      <c r="C16" s="450"/>
      <c r="D16" s="451"/>
      <c r="E16" s="450"/>
      <c r="F16" s="451"/>
      <c r="G16" s="450"/>
      <c r="H16" s="451"/>
      <c r="I16" s="450"/>
      <c r="J16" s="451"/>
      <c r="K16" s="450"/>
      <c r="L16" s="451"/>
      <c r="M16" s="450"/>
      <c r="N16" s="451"/>
      <c r="O16" s="450"/>
      <c r="P16" s="451"/>
      <c r="Q16" s="450"/>
      <c r="R16" s="451"/>
      <c r="S16" s="450"/>
      <c r="T16" s="451"/>
      <c r="U16" s="58"/>
      <c r="V16" s="452" t="s">
        <v>162</v>
      </c>
      <c r="W16" s="452"/>
      <c r="X16" s="452"/>
      <c r="Y16" s="452"/>
      <c r="Z16" s="452"/>
    </row>
    <row r="17" spans="1:31" ht="14.65" customHeight="1" x14ac:dyDescent="0.25">
      <c r="A17" s="450" t="s">
        <v>2</v>
      </c>
      <c r="B17" s="451"/>
      <c r="C17" s="450"/>
      <c r="D17" s="451"/>
      <c r="E17" s="450"/>
      <c r="F17" s="451"/>
      <c r="G17" s="450"/>
      <c r="H17" s="451"/>
      <c r="I17" s="450"/>
      <c r="J17" s="451"/>
      <c r="K17" s="450"/>
      <c r="L17" s="451"/>
      <c r="M17" s="450"/>
      <c r="N17" s="451"/>
      <c r="O17" s="455" t="s">
        <v>3</v>
      </c>
      <c r="P17" s="456"/>
      <c r="Q17" s="456"/>
      <c r="R17" s="456"/>
      <c r="S17" s="456"/>
      <c r="T17" s="456"/>
      <c r="U17" s="457"/>
      <c r="V17" s="458"/>
      <c r="W17" s="459"/>
      <c r="X17" s="460" t="s">
        <v>4</v>
      </c>
      <c r="Y17" s="460"/>
      <c r="Z17" s="460"/>
    </row>
    <row r="18" spans="1:31" ht="20.65" customHeight="1" x14ac:dyDescent="0.25">
      <c r="A18" s="450" t="s">
        <v>165</v>
      </c>
      <c r="B18" s="451"/>
      <c r="C18" s="461" t="s">
        <v>166</v>
      </c>
      <c r="D18" s="462"/>
      <c r="E18" s="463" t="s">
        <v>167</v>
      </c>
      <c r="F18" s="464"/>
      <c r="G18" s="461" t="s">
        <v>168</v>
      </c>
      <c r="H18" s="462"/>
      <c r="I18" s="50" t="s">
        <v>169</v>
      </c>
      <c r="J18" s="463" t="s">
        <v>170</v>
      </c>
      <c r="K18" s="465"/>
      <c r="L18" s="464"/>
      <c r="M18" s="463" t="s">
        <v>212</v>
      </c>
      <c r="N18" s="464"/>
      <c r="O18" s="463" t="s">
        <v>172</v>
      </c>
      <c r="P18" s="464"/>
      <c r="Q18" s="463" t="s">
        <v>173</v>
      </c>
      <c r="R18" s="466"/>
      <c r="S18" s="467" t="s">
        <v>174</v>
      </c>
      <c r="T18" s="468"/>
      <c r="U18" s="33" t="s">
        <v>177</v>
      </c>
      <c r="V18" s="34"/>
      <c r="W18" s="35"/>
      <c r="X18" s="469" t="s">
        <v>175</v>
      </c>
      <c r="Y18" s="470"/>
      <c r="Z18" s="36" t="s">
        <v>176</v>
      </c>
    </row>
    <row r="19" spans="1:31" s="18" customFormat="1" ht="20.65" customHeight="1" x14ac:dyDescent="0.25">
      <c r="A19" s="453" t="s">
        <v>181</v>
      </c>
      <c r="B19" s="454"/>
      <c r="C19" s="450"/>
      <c r="D19" s="451"/>
      <c r="E19" s="450"/>
      <c r="F19" s="451"/>
      <c r="G19" s="450"/>
      <c r="H19" s="451"/>
      <c r="I19" s="450"/>
      <c r="J19" s="451"/>
      <c r="K19" s="450"/>
      <c r="L19" s="451"/>
      <c r="M19" s="450"/>
      <c r="N19" s="451"/>
      <c r="O19" s="450"/>
      <c r="P19" s="451"/>
      <c r="Q19" s="450"/>
      <c r="R19" s="451"/>
      <c r="S19" s="450"/>
      <c r="T19" s="451"/>
      <c r="U19" s="450"/>
      <c r="V19" s="451"/>
      <c r="W19" s="450"/>
      <c r="X19" s="451"/>
      <c r="Y19" s="450"/>
      <c r="Z19" s="451"/>
    </row>
    <row r="20" spans="1:31" ht="13.5" customHeight="1" x14ac:dyDescent="0.25">
      <c r="A20" s="482" t="s">
        <v>17</v>
      </c>
      <c r="B20" s="483"/>
      <c r="C20" s="483"/>
      <c r="D20" s="483"/>
      <c r="E20" s="483"/>
      <c r="F20" s="483"/>
      <c r="G20" s="483"/>
      <c r="H20" s="483"/>
      <c r="I20" s="483"/>
      <c r="J20" s="483"/>
      <c r="K20" s="483"/>
      <c r="L20" s="483"/>
      <c r="M20" s="483"/>
      <c r="N20" s="483"/>
      <c r="O20" s="483"/>
      <c r="P20" s="483"/>
      <c r="Q20" s="483"/>
      <c r="R20" s="483"/>
      <c r="S20" s="483"/>
      <c r="T20" s="483"/>
      <c r="U20" s="483"/>
      <c r="V20" s="484"/>
      <c r="W20" s="485">
        <f>W21+W22+W23+W24+W25+W26+W27+W28+W29+W30+W31+W32</f>
        <v>13208740.16</v>
      </c>
      <c r="X20" s="486"/>
      <c r="Y20" s="541">
        <f>Y21+Y22+Y24+Y25+Y26+Y28+Y29+Y30+Y31+Y23+Y27+Y3+Y32</f>
        <v>11793068.720000001</v>
      </c>
      <c r="Z20" s="542"/>
      <c r="AB20" s="20"/>
      <c r="AC20" s="83"/>
      <c r="AD20" s="20"/>
      <c r="AE20" s="20"/>
    </row>
    <row r="21" spans="1:31" ht="12.2" customHeight="1" x14ac:dyDescent="0.25">
      <c r="A21" s="489">
        <v>2</v>
      </c>
      <c r="B21" s="489">
        <v>1</v>
      </c>
      <c r="C21" s="489"/>
      <c r="D21" s="489">
        <v>1</v>
      </c>
      <c r="E21" s="489"/>
      <c r="F21" s="450">
        <v>1</v>
      </c>
      <c r="G21" s="451"/>
      <c r="H21" s="492"/>
      <c r="I21" s="492"/>
      <c r="J21" s="492"/>
      <c r="K21" s="55"/>
      <c r="L21" s="493">
        <v>2</v>
      </c>
      <c r="M21" s="493"/>
      <c r="N21" s="471">
        <v>1</v>
      </c>
      <c r="O21" s="472"/>
      <c r="P21" s="473">
        <v>1</v>
      </c>
      <c r="Q21" s="474"/>
      <c r="R21" s="475" t="s">
        <v>213</v>
      </c>
      <c r="S21" s="476"/>
      <c r="T21" s="29"/>
      <c r="U21" s="69">
        <v>0.1</v>
      </c>
      <c r="V21" s="536"/>
      <c r="W21" s="534">
        <v>8068684.5300000003</v>
      </c>
      <c r="X21" s="535"/>
      <c r="Y21" s="539">
        <v>7510580.5899999999</v>
      </c>
      <c r="Z21" s="540"/>
      <c r="AA21" s="53"/>
      <c r="AB21" s="481"/>
      <c r="AC21" s="481"/>
      <c r="AD21" s="83"/>
      <c r="AE21" s="85"/>
    </row>
    <row r="22" spans="1:31" ht="12.2" customHeight="1" x14ac:dyDescent="0.25">
      <c r="A22" s="489"/>
      <c r="B22" s="489"/>
      <c r="C22" s="489"/>
      <c r="D22" s="489"/>
      <c r="E22" s="489"/>
      <c r="F22" s="490"/>
      <c r="G22" s="491"/>
      <c r="H22" s="492"/>
      <c r="I22" s="492"/>
      <c r="J22" s="492"/>
      <c r="K22" s="55"/>
      <c r="L22" s="493">
        <v>2</v>
      </c>
      <c r="M22" s="493"/>
      <c r="N22" s="471">
        <v>1</v>
      </c>
      <c r="O22" s="472"/>
      <c r="P22" s="473">
        <v>1</v>
      </c>
      <c r="Q22" s="474"/>
      <c r="R22" s="494" t="s">
        <v>217</v>
      </c>
      <c r="S22" s="495"/>
      <c r="T22" s="29"/>
      <c r="U22" s="69">
        <v>0.1</v>
      </c>
      <c r="V22" s="537"/>
      <c r="W22" s="477">
        <v>2302479.4</v>
      </c>
      <c r="X22" s="478"/>
      <c r="Y22" s="526">
        <v>2064861.9</v>
      </c>
      <c r="Z22" s="527"/>
      <c r="AA22" s="53"/>
      <c r="AB22" s="481"/>
      <c r="AC22" s="481"/>
      <c r="AD22" s="83"/>
      <c r="AE22" s="85"/>
    </row>
    <row r="23" spans="1:31" ht="12.2" customHeight="1" x14ac:dyDescent="0.25">
      <c r="A23" s="489"/>
      <c r="B23" s="489"/>
      <c r="C23" s="489"/>
      <c r="D23" s="489"/>
      <c r="E23" s="489"/>
      <c r="F23" s="490"/>
      <c r="G23" s="491"/>
      <c r="H23" s="492"/>
      <c r="I23" s="492"/>
      <c r="J23" s="492"/>
      <c r="K23" s="55"/>
      <c r="L23" s="493">
        <v>2</v>
      </c>
      <c r="M23" s="493"/>
      <c r="N23" s="471">
        <v>1</v>
      </c>
      <c r="O23" s="472"/>
      <c r="P23" s="473">
        <v>1</v>
      </c>
      <c r="Q23" s="474"/>
      <c r="R23" s="494" t="s">
        <v>217</v>
      </c>
      <c r="S23" s="495"/>
      <c r="T23" s="29"/>
      <c r="U23" s="69">
        <v>0.6</v>
      </c>
      <c r="V23" s="537"/>
      <c r="W23" s="477">
        <v>1002600</v>
      </c>
      <c r="X23" s="478"/>
      <c r="Y23" s="526">
        <v>232650</v>
      </c>
      <c r="Z23" s="527"/>
      <c r="AA23" s="53"/>
      <c r="AB23" s="481"/>
      <c r="AC23" s="481"/>
      <c r="AD23" s="83"/>
      <c r="AE23" s="85"/>
    </row>
    <row r="24" spans="1:31" ht="12.2" customHeight="1" x14ac:dyDescent="0.25">
      <c r="A24" s="489"/>
      <c r="B24" s="489"/>
      <c r="C24" s="489"/>
      <c r="D24" s="489"/>
      <c r="E24" s="489"/>
      <c r="F24" s="490"/>
      <c r="G24" s="491"/>
      <c r="H24" s="492"/>
      <c r="I24" s="492"/>
      <c r="J24" s="492"/>
      <c r="K24" s="55"/>
      <c r="L24" s="493">
        <v>2</v>
      </c>
      <c r="M24" s="493"/>
      <c r="N24" s="471">
        <v>1</v>
      </c>
      <c r="O24" s="472"/>
      <c r="P24" s="473">
        <v>1</v>
      </c>
      <c r="Q24" s="474"/>
      <c r="R24" s="494" t="s">
        <v>217</v>
      </c>
      <c r="S24" s="495"/>
      <c r="T24" s="29"/>
      <c r="U24" s="69">
        <v>0.1</v>
      </c>
      <c r="V24" s="537"/>
      <c r="W24" s="477">
        <v>394662.25</v>
      </c>
      <c r="X24" s="478"/>
      <c r="Y24" s="526">
        <v>394662.25</v>
      </c>
      <c r="Z24" s="527"/>
      <c r="AA24" s="53"/>
      <c r="AB24" s="83"/>
      <c r="AC24" s="83"/>
      <c r="AD24" s="83"/>
      <c r="AE24" s="20"/>
    </row>
    <row r="25" spans="1:31" ht="12.2" customHeight="1" x14ac:dyDescent="0.25">
      <c r="A25" s="489"/>
      <c r="B25" s="489"/>
      <c r="C25" s="489"/>
      <c r="D25" s="489"/>
      <c r="E25" s="489"/>
      <c r="F25" s="490"/>
      <c r="G25" s="491"/>
      <c r="H25" s="492"/>
      <c r="I25" s="492"/>
      <c r="J25" s="492"/>
      <c r="K25" s="55"/>
      <c r="L25" s="493">
        <v>2</v>
      </c>
      <c r="M25" s="493"/>
      <c r="N25" s="471">
        <v>1</v>
      </c>
      <c r="O25" s="472"/>
      <c r="P25" s="473">
        <v>1</v>
      </c>
      <c r="Q25" s="474"/>
      <c r="R25" s="494" t="s">
        <v>214</v>
      </c>
      <c r="S25" s="495"/>
      <c r="T25" s="29"/>
      <c r="U25" s="69">
        <v>0.1</v>
      </c>
      <c r="V25" s="537"/>
      <c r="W25" s="116"/>
      <c r="X25" s="117">
        <v>46057.5</v>
      </c>
      <c r="Y25" s="219"/>
      <c r="Z25" s="220">
        <v>0</v>
      </c>
      <c r="AA25" s="53"/>
      <c r="AB25" s="83"/>
      <c r="AC25" s="83"/>
      <c r="AD25" s="83"/>
      <c r="AE25" s="20"/>
    </row>
    <row r="26" spans="1:31" ht="12.2" customHeight="1" x14ac:dyDescent="0.25">
      <c r="A26" s="489"/>
      <c r="B26" s="489"/>
      <c r="C26" s="489"/>
      <c r="D26" s="489"/>
      <c r="E26" s="489"/>
      <c r="F26" s="490"/>
      <c r="G26" s="491"/>
      <c r="H26" s="492"/>
      <c r="I26" s="492"/>
      <c r="J26" s="492"/>
      <c r="K26" s="55"/>
      <c r="L26" s="493">
        <v>2</v>
      </c>
      <c r="M26" s="493"/>
      <c r="N26" s="471">
        <v>1</v>
      </c>
      <c r="O26" s="472"/>
      <c r="P26" s="473">
        <v>2</v>
      </c>
      <c r="Q26" s="474"/>
      <c r="R26" s="494" t="s">
        <v>217</v>
      </c>
      <c r="S26" s="495"/>
      <c r="T26" s="29"/>
      <c r="U26" s="69">
        <v>0.4</v>
      </c>
      <c r="V26" s="537"/>
      <c r="W26" s="115">
        <v>0</v>
      </c>
      <c r="X26" s="158">
        <v>0</v>
      </c>
      <c r="Y26" s="526">
        <v>0</v>
      </c>
      <c r="Z26" s="527"/>
      <c r="AA26" s="53"/>
      <c r="AB26" s="481"/>
      <c r="AC26" s="481"/>
      <c r="AD26" s="83"/>
      <c r="AE26" s="85"/>
    </row>
    <row r="27" spans="1:31" ht="12.2" customHeight="1" x14ac:dyDescent="0.25">
      <c r="A27" s="489"/>
      <c r="B27" s="489"/>
      <c r="C27" s="489"/>
      <c r="D27" s="489"/>
      <c r="E27" s="489"/>
      <c r="F27" s="490"/>
      <c r="G27" s="491"/>
      <c r="H27" s="492"/>
      <c r="I27" s="492"/>
      <c r="J27" s="492"/>
      <c r="K27" s="55"/>
      <c r="L27" s="493">
        <v>2</v>
      </c>
      <c r="M27" s="493"/>
      <c r="N27" s="471">
        <v>1</v>
      </c>
      <c r="O27" s="472"/>
      <c r="P27" s="473">
        <v>2</v>
      </c>
      <c r="Q27" s="474"/>
      <c r="R27" s="494" t="s">
        <v>217</v>
      </c>
      <c r="S27" s="495"/>
      <c r="T27" s="29"/>
      <c r="U27" s="69">
        <v>0.5</v>
      </c>
      <c r="V27" s="537"/>
      <c r="W27" s="477">
        <v>51000</v>
      </c>
      <c r="X27" s="478"/>
      <c r="Y27" s="526">
        <v>51000</v>
      </c>
      <c r="Z27" s="527"/>
      <c r="AA27" s="53"/>
      <c r="AB27" s="83"/>
      <c r="AC27" s="83"/>
      <c r="AD27" s="20"/>
      <c r="AE27" s="20"/>
    </row>
    <row r="28" spans="1:31" ht="12.2" customHeight="1" x14ac:dyDescent="0.25">
      <c r="A28" s="489"/>
      <c r="B28" s="489"/>
      <c r="C28" s="489"/>
      <c r="D28" s="489"/>
      <c r="E28" s="489"/>
      <c r="F28" s="490"/>
      <c r="G28" s="491"/>
      <c r="H28" s="492"/>
      <c r="I28" s="492"/>
      <c r="J28" s="492"/>
      <c r="K28" s="55"/>
      <c r="L28" s="493">
        <v>2</v>
      </c>
      <c r="M28" s="493"/>
      <c r="N28" s="471">
        <v>1</v>
      </c>
      <c r="O28" s="472"/>
      <c r="P28" s="473">
        <v>2</v>
      </c>
      <c r="Q28" s="474"/>
      <c r="R28" s="494" t="s">
        <v>217</v>
      </c>
      <c r="S28" s="495"/>
      <c r="T28" s="29"/>
      <c r="U28" s="69">
        <v>0.6</v>
      </c>
      <c r="V28" s="537"/>
      <c r="W28" s="477">
        <v>70000</v>
      </c>
      <c r="X28" s="478"/>
      <c r="Y28" s="526">
        <v>220000</v>
      </c>
      <c r="Z28" s="527"/>
      <c r="AA28" s="53"/>
      <c r="AB28" s="53"/>
      <c r="AC28" s="53"/>
    </row>
    <row r="29" spans="1:31" ht="12.2" customHeight="1" x14ac:dyDescent="0.25">
      <c r="A29" s="489"/>
      <c r="B29" s="489"/>
      <c r="C29" s="489"/>
      <c r="D29" s="489"/>
      <c r="E29" s="489"/>
      <c r="F29" s="490"/>
      <c r="G29" s="491"/>
      <c r="H29" s="492"/>
      <c r="I29" s="492"/>
      <c r="J29" s="492"/>
      <c r="K29" s="55"/>
      <c r="L29" s="493">
        <v>2</v>
      </c>
      <c r="M29" s="493"/>
      <c r="N29" s="471">
        <v>1</v>
      </c>
      <c r="O29" s="472"/>
      <c r="P29" s="473">
        <v>3</v>
      </c>
      <c r="Q29" s="474"/>
      <c r="R29" s="494" t="s">
        <v>217</v>
      </c>
      <c r="S29" s="495"/>
      <c r="T29" s="29"/>
      <c r="U29" s="69">
        <v>0.1</v>
      </c>
      <c r="V29" s="537"/>
      <c r="W29" s="526">
        <v>0</v>
      </c>
      <c r="X29" s="527"/>
      <c r="Y29" s="526">
        <v>0</v>
      </c>
      <c r="Z29" s="527"/>
      <c r="AA29" s="53"/>
      <c r="AB29" s="53"/>
      <c r="AC29" s="53"/>
    </row>
    <row r="30" spans="1:31" ht="12.2" customHeight="1" x14ac:dyDescent="0.25">
      <c r="A30" s="489"/>
      <c r="B30" s="489"/>
      <c r="C30" s="489"/>
      <c r="D30" s="489"/>
      <c r="E30" s="489"/>
      <c r="F30" s="490"/>
      <c r="G30" s="491"/>
      <c r="H30" s="492"/>
      <c r="I30" s="492"/>
      <c r="J30" s="492"/>
      <c r="K30" s="55"/>
      <c r="L30" s="493">
        <v>2</v>
      </c>
      <c r="M30" s="493"/>
      <c r="N30" s="471">
        <v>1</v>
      </c>
      <c r="O30" s="472"/>
      <c r="P30" s="473">
        <v>5</v>
      </c>
      <c r="Q30" s="474"/>
      <c r="R30" s="494" t="s">
        <v>213</v>
      </c>
      <c r="S30" s="495"/>
      <c r="T30" s="29"/>
      <c r="U30" s="69">
        <v>0.1</v>
      </c>
      <c r="V30" s="537"/>
      <c r="W30" s="477">
        <v>608538.72</v>
      </c>
      <c r="X30" s="478"/>
      <c r="Y30" s="526">
        <v>608538.72</v>
      </c>
      <c r="Z30" s="527"/>
      <c r="AA30" s="53"/>
      <c r="AB30" s="53"/>
      <c r="AC30" s="53"/>
    </row>
    <row r="31" spans="1:31" ht="12.2" customHeight="1" x14ac:dyDescent="0.25">
      <c r="A31" s="489"/>
      <c r="B31" s="489"/>
      <c r="C31" s="489"/>
      <c r="D31" s="489"/>
      <c r="E31" s="489"/>
      <c r="F31" s="490"/>
      <c r="G31" s="491"/>
      <c r="H31" s="492"/>
      <c r="I31" s="492"/>
      <c r="J31" s="492"/>
      <c r="K31" s="55"/>
      <c r="L31" s="493">
        <v>2</v>
      </c>
      <c r="M31" s="493"/>
      <c r="N31" s="471">
        <v>1</v>
      </c>
      <c r="O31" s="472"/>
      <c r="P31" s="473">
        <v>5</v>
      </c>
      <c r="Q31" s="474"/>
      <c r="R31" s="494" t="s">
        <v>217</v>
      </c>
      <c r="S31" s="495"/>
      <c r="T31" s="29"/>
      <c r="U31" s="69">
        <v>0.1</v>
      </c>
      <c r="V31" s="537"/>
      <c r="W31" s="477">
        <v>620518.53</v>
      </c>
      <c r="X31" s="478"/>
      <c r="Y31" s="526">
        <v>620518.53</v>
      </c>
      <c r="Z31" s="527"/>
      <c r="AA31" s="53"/>
      <c r="AB31" s="53"/>
      <c r="AC31" s="53"/>
    </row>
    <row r="32" spans="1:31" s="68" customFormat="1" ht="12.2" customHeight="1" x14ac:dyDescent="0.25">
      <c r="A32" s="489"/>
      <c r="B32" s="489"/>
      <c r="C32" s="489"/>
      <c r="D32" s="489"/>
      <c r="E32" s="489"/>
      <c r="F32" s="490"/>
      <c r="G32" s="491"/>
      <c r="H32" s="492"/>
      <c r="I32" s="492"/>
      <c r="J32" s="492"/>
      <c r="K32" s="67"/>
      <c r="L32" s="493">
        <v>2</v>
      </c>
      <c r="M32" s="493"/>
      <c r="N32" s="471">
        <v>1</v>
      </c>
      <c r="O32" s="472"/>
      <c r="P32" s="473">
        <v>5</v>
      </c>
      <c r="Q32" s="474"/>
      <c r="R32" s="494" t="s">
        <v>215</v>
      </c>
      <c r="S32" s="495"/>
      <c r="T32" s="61"/>
      <c r="U32" s="69">
        <v>0.1</v>
      </c>
      <c r="V32" s="537"/>
      <c r="W32" s="477">
        <v>90256.73</v>
      </c>
      <c r="X32" s="478"/>
      <c r="Y32" s="526">
        <v>90256.73</v>
      </c>
      <c r="Z32" s="527"/>
      <c r="AA32" s="53"/>
      <c r="AB32" s="53"/>
      <c r="AC32" s="53"/>
    </row>
    <row r="33" spans="1:30" ht="12.2" hidden="1" customHeight="1" x14ac:dyDescent="0.25">
      <c r="A33" s="489"/>
      <c r="B33" s="489"/>
      <c r="C33" s="489"/>
      <c r="D33" s="489"/>
      <c r="E33" s="489"/>
      <c r="F33" s="490"/>
      <c r="G33" s="491"/>
      <c r="H33" s="492"/>
      <c r="I33" s="492"/>
      <c r="J33" s="492"/>
      <c r="K33" s="104"/>
      <c r="L33" s="104"/>
      <c r="M33" s="104"/>
      <c r="N33" s="72"/>
      <c r="O33" s="471"/>
      <c r="P33" s="472"/>
      <c r="Q33" s="105"/>
      <c r="R33" s="106"/>
      <c r="S33" s="73"/>
      <c r="T33" s="61"/>
      <c r="U33" s="69"/>
      <c r="V33" s="538"/>
      <c r="X33" s="30"/>
      <c r="Y33" s="222"/>
      <c r="Z33" s="222"/>
      <c r="AA33" s="83"/>
      <c r="AB33" s="83"/>
      <c r="AC33" s="53"/>
    </row>
    <row r="34" spans="1:30" ht="12.2" customHeight="1" x14ac:dyDescent="0.25">
      <c r="A34" s="482" t="s">
        <v>18</v>
      </c>
      <c r="B34" s="483"/>
      <c r="C34" s="483"/>
      <c r="D34" s="483"/>
      <c r="E34" s="483"/>
      <c r="F34" s="483"/>
      <c r="G34" s="483"/>
      <c r="H34" s="483"/>
      <c r="I34" s="483"/>
      <c r="J34" s="483"/>
      <c r="K34" s="483"/>
      <c r="L34" s="483"/>
      <c r="M34" s="483"/>
      <c r="N34" s="483"/>
      <c r="O34" s="483"/>
      <c r="P34" s="483"/>
      <c r="Q34" s="483"/>
      <c r="R34" s="483"/>
      <c r="S34" s="483"/>
      <c r="T34" s="483"/>
      <c r="U34" s="483"/>
      <c r="V34" s="484"/>
      <c r="W34" s="532">
        <f>X35+X36+X37+X38+X39+X40+X42+X43+X44+X45+X46+X47+X48+X55+X56+X57+X59+X60+X61</f>
        <v>2979782.5</v>
      </c>
      <c r="X34" s="533"/>
      <c r="Y34" s="530">
        <f>Z35+Z36+Z37+Z38+Z39+Z40+Z41+Z42+Z43+Z44+Z45+Z46+Z47+Z48+Z49+Z50+Z51+Z52+Z53+Z54+Z55+Z56+Z57+Z58+Z59+Z60+Z61</f>
        <v>1946657.4199999997</v>
      </c>
      <c r="Z34" s="531"/>
      <c r="AA34" s="83"/>
      <c r="AB34" s="83"/>
      <c r="AC34" s="53"/>
    </row>
    <row r="35" spans="1:30" s="68" customFormat="1" ht="12.2" customHeight="1" x14ac:dyDescent="0.25">
      <c r="A35" s="499">
        <v>11</v>
      </c>
      <c r="B35" s="66"/>
      <c r="C35" s="499">
        <v>0</v>
      </c>
      <c r="D35" s="66"/>
      <c r="E35" s="499">
        <v>0</v>
      </c>
      <c r="F35" s="66"/>
      <c r="G35" s="499">
        <v>1</v>
      </c>
      <c r="H35" s="66"/>
      <c r="I35" s="499"/>
      <c r="J35" s="66"/>
      <c r="K35" s="55"/>
      <c r="L35" s="493">
        <v>2</v>
      </c>
      <c r="M35" s="493"/>
      <c r="N35" s="501">
        <v>2</v>
      </c>
      <c r="O35" s="502"/>
      <c r="P35" s="502">
        <v>1</v>
      </c>
      <c r="Q35" s="502"/>
      <c r="R35" s="161">
        <v>2</v>
      </c>
      <c r="S35" s="123">
        <v>2</v>
      </c>
      <c r="T35" s="56"/>
      <c r="U35" s="69">
        <v>0.1</v>
      </c>
      <c r="V35" s="528"/>
      <c r="W35" s="182"/>
      <c r="X35" s="185">
        <v>16238.92</v>
      </c>
      <c r="Y35" s="223">
        <v>16238.92</v>
      </c>
      <c r="Z35" s="81">
        <v>115760.33</v>
      </c>
      <c r="AA35" s="92"/>
      <c r="AB35" s="92"/>
      <c r="AC35" s="53"/>
      <c r="AD35" s="53"/>
    </row>
    <row r="36" spans="1:30" s="68" customFormat="1" ht="12.2" customHeight="1" x14ac:dyDescent="0.25">
      <c r="A36" s="500"/>
      <c r="B36" s="66"/>
      <c r="C36" s="500"/>
      <c r="D36" s="66"/>
      <c r="E36" s="500"/>
      <c r="F36" s="66"/>
      <c r="G36" s="500"/>
      <c r="H36" s="66"/>
      <c r="I36" s="500"/>
      <c r="J36" s="66"/>
      <c r="K36" s="55"/>
      <c r="L36" s="493">
        <v>2</v>
      </c>
      <c r="M36" s="493"/>
      <c r="N36" s="471">
        <v>2</v>
      </c>
      <c r="O36" s="472"/>
      <c r="P36" s="473">
        <v>1</v>
      </c>
      <c r="Q36" s="474"/>
      <c r="R36" s="169" t="s">
        <v>215</v>
      </c>
      <c r="S36" s="120" t="s">
        <v>215</v>
      </c>
      <c r="T36" s="29"/>
      <c r="U36" s="69">
        <v>0.1</v>
      </c>
      <c r="V36" s="529"/>
      <c r="W36" s="178"/>
      <c r="X36" s="185">
        <v>136639.72</v>
      </c>
      <c r="Y36" s="183"/>
      <c r="Z36" s="190">
        <v>226202.53</v>
      </c>
      <c r="AA36" s="481"/>
      <c r="AB36" s="481"/>
      <c r="AC36" s="53"/>
      <c r="AD36" s="53"/>
    </row>
    <row r="37" spans="1:30" s="68" customFormat="1" ht="12.2" customHeight="1" x14ac:dyDescent="0.25">
      <c r="A37" s="500"/>
      <c r="B37" s="66"/>
      <c r="C37" s="500"/>
      <c r="D37" s="66"/>
      <c r="E37" s="500"/>
      <c r="F37" s="66"/>
      <c r="G37" s="500"/>
      <c r="H37" s="66"/>
      <c r="I37" s="500"/>
      <c r="J37" s="66"/>
      <c r="K37" s="55"/>
      <c r="L37" s="493">
        <v>2</v>
      </c>
      <c r="M37" s="493"/>
      <c r="N37" s="471">
        <v>2</v>
      </c>
      <c r="O37" s="472"/>
      <c r="P37" s="473">
        <v>1</v>
      </c>
      <c r="Q37" s="474"/>
      <c r="R37" s="169" t="s">
        <v>214</v>
      </c>
      <c r="S37" s="120" t="s">
        <v>214</v>
      </c>
      <c r="T37" s="29"/>
      <c r="U37" s="69">
        <v>0.1</v>
      </c>
      <c r="V37" s="529"/>
      <c r="W37" s="178"/>
      <c r="X37" s="185">
        <v>8294</v>
      </c>
      <c r="Y37" s="183"/>
      <c r="Z37" s="190">
        <v>14514.5</v>
      </c>
      <c r="AA37" s="481"/>
      <c r="AB37" s="481"/>
      <c r="AC37" s="53"/>
      <c r="AD37" s="53"/>
    </row>
    <row r="38" spans="1:30" s="68" customFormat="1" ht="12.2" customHeight="1" x14ac:dyDescent="0.25">
      <c r="A38" s="500"/>
      <c r="B38" s="66"/>
      <c r="C38" s="500"/>
      <c r="D38" s="66"/>
      <c r="E38" s="500"/>
      <c r="F38" s="66"/>
      <c r="G38" s="500"/>
      <c r="H38" s="66"/>
      <c r="I38" s="500"/>
      <c r="J38" s="66"/>
      <c r="K38" s="55"/>
      <c r="L38" s="493">
        <v>2</v>
      </c>
      <c r="M38" s="493"/>
      <c r="N38" s="471">
        <v>2</v>
      </c>
      <c r="O38" s="472"/>
      <c r="P38" s="473">
        <v>1</v>
      </c>
      <c r="Q38" s="474"/>
      <c r="R38" s="169" t="s">
        <v>216</v>
      </c>
      <c r="S38" s="120" t="s">
        <v>216</v>
      </c>
      <c r="T38" s="29"/>
      <c r="U38" s="69">
        <v>0.1</v>
      </c>
      <c r="V38" s="529"/>
      <c r="W38" s="178"/>
      <c r="X38" s="185">
        <v>172395.08</v>
      </c>
      <c r="Y38" s="183"/>
      <c r="Z38" s="190">
        <v>349726.8</v>
      </c>
      <c r="AA38" s="481"/>
      <c r="AB38" s="481"/>
      <c r="AC38" s="53"/>
      <c r="AD38" s="53"/>
    </row>
    <row r="39" spans="1:30" s="68" customFormat="1" ht="12.2" customHeight="1" x14ac:dyDescent="0.25">
      <c r="A39" s="500"/>
      <c r="B39" s="66"/>
      <c r="C39" s="500"/>
      <c r="D39" s="66"/>
      <c r="E39" s="500"/>
      <c r="F39" s="66"/>
      <c r="G39" s="500"/>
      <c r="H39" s="66"/>
      <c r="I39" s="500"/>
      <c r="J39" s="66"/>
      <c r="K39" s="55"/>
      <c r="L39" s="493">
        <v>2</v>
      </c>
      <c r="M39" s="493"/>
      <c r="N39" s="471">
        <v>2</v>
      </c>
      <c r="O39" s="472"/>
      <c r="P39" s="473">
        <v>1</v>
      </c>
      <c r="Q39" s="474"/>
      <c r="R39" s="169" t="s">
        <v>218</v>
      </c>
      <c r="S39" s="120" t="s">
        <v>218</v>
      </c>
      <c r="T39" s="29"/>
      <c r="U39" s="69">
        <v>0.1</v>
      </c>
      <c r="V39" s="529"/>
      <c r="W39" s="179"/>
      <c r="X39" s="185">
        <v>1194</v>
      </c>
      <c r="Y39" s="183"/>
      <c r="Z39" s="190">
        <v>2532.4</v>
      </c>
      <c r="AA39" s="481"/>
      <c r="AB39" s="481"/>
      <c r="AC39" s="53"/>
      <c r="AD39" s="53"/>
    </row>
    <row r="40" spans="1:30" s="68" customFormat="1" ht="12.2" customHeight="1" x14ac:dyDescent="0.25">
      <c r="A40" s="500"/>
      <c r="B40" s="66"/>
      <c r="C40" s="500"/>
      <c r="D40" s="66"/>
      <c r="E40" s="500"/>
      <c r="F40" s="66"/>
      <c r="G40" s="500"/>
      <c r="H40" s="66"/>
      <c r="I40" s="500"/>
      <c r="J40" s="66"/>
      <c r="K40" s="55"/>
      <c r="L40" s="493">
        <v>2</v>
      </c>
      <c r="M40" s="493"/>
      <c r="N40" s="471">
        <v>2</v>
      </c>
      <c r="O40" s="472"/>
      <c r="P40" s="473">
        <v>1</v>
      </c>
      <c r="Q40" s="474"/>
      <c r="R40" s="169" t="s">
        <v>219</v>
      </c>
      <c r="S40" s="120" t="s">
        <v>219</v>
      </c>
      <c r="T40" s="29"/>
      <c r="U40" s="69">
        <v>0.1</v>
      </c>
      <c r="V40" s="529"/>
      <c r="W40" s="180"/>
      <c r="X40" s="185">
        <v>1983</v>
      </c>
      <c r="Y40" s="183"/>
      <c r="Z40" s="190">
        <v>5307</v>
      </c>
      <c r="AA40" s="481"/>
      <c r="AB40" s="481"/>
      <c r="AC40" s="53"/>
      <c r="AD40" s="53"/>
    </row>
    <row r="41" spans="1:30" s="68" customFormat="1" ht="12.2" customHeight="1" x14ac:dyDescent="0.25">
      <c r="A41" s="500"/>
      <c r="B41" s="66"/>
      <c r="C41" s="500"/>
      <c r="D41" s="66"/>
      <c r="E41" s="500"/>
      <c r="F41" s="66"/>
      <c r="G41" s="500"/>
      <c r="H41" s="66"/>
      <c r="I41" s="500"/>
      <c r="J41" s="66"/>
      <c r="K41" s="55"/>
      <c r="L41" s="493">
        <v>2</v>
      </c>
      <c r="M41" s="493"/>
      <c r="N41" s="471">
        <v>2</v>
      </c>
      <c r="O41" s="472"/>
      <c r="P41" s="473">
        <v>2</v>
      </c>
      <c r="Q41" s="474"/>
      <c r="R41" s="169" t="s">
        <v>213</v>
      </c>
      <c r="S41" s="124" t="s">
        <v>213</v>
      </c>
      <c r="T41" s="29"/>
      <c r="U41" s="69">
        <v>0.1</v>
      </c>
      <c r="V41" s="529"/>
      <c r="W41" s="180"/>
      <c r="X41" s="185">
        <v>0</v>
      </c>
      <c r="Y41" s="184">
        <v>0</v>
      </c>
      <c r="Z41" s="190">
        <v>7800</v>
      </c>
      <c r="AA41" s="481"/>
      <c r="AB41" s="481"/>
      <c r="AC41" s="53"/>
      <c r="AD41" s="53"/>
    </row>
    <row r="42" spans="1:30" s="68" customFormat="1" ht="12.2" customHeight="1" x14ac:dyDescent="0.25">
      <c r="A42" s="500"/>
      <c r="B42" s="66"/>
      <c r="C42" s="500"/>
      <c r="D42" s="66"/>
      <c r="E42" s="500"/>
      <c r="F42" s="66"/>
      <c r="G42" s="500"/>
      <c r="H42" s="66"/>
      <c r="I42" s="500"/>
      <c r="J42" s="66"/>
      <c r="K42" s="55"/>
      <c r="L42" s="493">
        <v>2</v>
      </c>
      <c r="M42" s="493"/>
      <c r="N42" s="511">
        <v>2</v>
      </c>
      <c r="O42" s="512"/>
      <c r="P42" s="524">
        <v>5</v>
      </c>
      <c r="Q42" s="525"/>
      <c r="R42" s="170" t="s">
        <v>217</v>
      </c>
      <c r="S42" s="60" t="s">
        <v>213</v>
      </c>
      <c r="T42" s="29"/>
      <c r="U42" s="69">
        <v>0.1</v>
      </c>
      <c r="V42" s="529"/>
      <c r="W42" s="180"/>
      <c r="X42" s="117">
        <v>475680</v>
      </c>
      <c r="Y42" s="181">
        <v>0</v>
      </c>
      <c r="Z42" s="190">
        <v>344548.96</v>
      </c>
      <c r="AA42" s="481"/>
      <c r="AB42" s="481"/>
      <c r="AC42" s="53"/>
      <c r="AD42" s="53"/>
    </row>
    <row r="43" spans="1:30" s="68" customFormat="1" ht="12.2" customHeight="1" x14ac:dyDescent="0.25">
      <c r="A43" s="500"/>
      <c r="B43" s="66"/>
      <c r="C43" s="500"/>
      <c r="D43" s="66"/>
      <c r="E43" s="500"/>
      <c r="F43" s="66"/>
      <c r="G43" s="500"/>
      <c r="H43" s="66"/>
      <c r="I43" s="500"/>
      <c r="J43" s="66"/>
      <c r="K43" s="55"/>
      <c r="L43" s="55"/>
      <c r="M43" s="493">
        <v>2</v>
      </c>
      <c r="N43" s="493"/>
      <c r="O43" s="55">
        <v>2</v>
      </c>
      <c r="P43" s="113"/>
      <c r="Q43" s="113">
        <v>6</v>
      </c>
      <c r="R43" s="60"/>
      <c r="S43" s="60" t="s">
        <v>215</v>
      </c>
      <c r="T43" s="61"/>
      <c r="U43" s="69">
        <v>0.1</v>
      </c>
      <c r="V43" s="529"/>
      <c r="W43" s="62"/>
      <c r="X43" s="117">
        <v>165713.22</v>
      </c>
      <c r="Y43" s="188"/>
      <c r="Z43" s="190">
        <v>0</v>
      </c>
      <c r="AA43" s="92"/>
      <c r="AB43" s="92"/>
      <c r="AC43" s="53"/>
      <c r="AD43" s="53"/>
    </row>
    <row r="44" spans="1:30" s="68" customFormat="1" ht="12.2" customHeight="1" x14ac:dyDescent="0.25">
      <c r="A44" s="500"/>
      <c r="B44" s="66"/>
      <c r="C44" s="500"/>
      <c r="D44" s="66"/>
      <c r="E44" s="500"/>
      <c r="F44" s="66"/>
      <c r="G44" s="500"/>
      <c r="H44" s="66"/>
      <c r="I44" s="500"/>
      <c r="J44" s="66"/>
      <c r="K44" s="55"/>
      <c r="L44" s="55"/>
      <c r="M44" s="493">
        <v>2</v>
      </c>
      <c r="N44" s="493"/>
      <c r="O44" s="55">
        <v>2</v>
      </c>
      <c r="P44" s="113"/>
      <c r="Q44" s="113">
        <v>7</v>
      </c>
      <c r="R44" s="60"/>
      <c r="S44" s="76" t="s">
        <v>217</v>
      </c>
      <c r="T44" s="61"/>
      <c r="U44" s="78">
        <v>0.4</v>
      </c>
      <c r="V44" s="529"/>
      <c r="W44" s="62"/>
      <c r="X44" s="186">
        <v>58544</v>
      </c>
      <c r="Y44" s="188"/>
      <c r="Z44" s="190">
        <v>0</v>
      </c>
      <c r="AA44" s="92"/>
      <c r="AB44" s="92"/>
      <c r="AC44" s="53"/>
    </row>
    <row r="45" spans="1:30" s="68" customFormat="1" ht="12.2" customHeight="1" x14ac:dyDescent="0.25">
      <c r="A45" s="500"/>
      <c r="B45" s="66"/>
      <c r="C45" s="500"/>
      <c r="D45" s="66"/>
      <c r="E45" s="500"/>
      <c r="F45" s="66"/>
      <c r="G45" s="500"/>
      <c r="H45" s="66"/>
      <c r="I45" s="500"/>
      <c r="J45" s="66"/>
      <c r="K45" s="55"/>
      <c r="L45" s="55"/>
      <c r="M45" s="493">
        <v>2</v>
      </c>
      <c r="N45" s="493"/>
      <c r="O45" s="55">
        <v>2</v>
      </c>
      <c r="P45" s="113"/>
      <c r="Q45" s="113">
        <v>7</v>
      </c>
      <c r="R45" s="60"/>
      <c r="S45" s="76" t="s">
        <v>217</v>
      </c>
      <c r="T45" s="61"/>
      <c r="U45" s="78">
        <v>0.6</v>
      </c>
      <c r="V45" s="529"/>
      <c r="W45" s="62"/>
      <c r="X45" s="186">
        <v>28497</v>
      </c>
      <c r="Y45" s="188"/>
      <c r="Z45" s="190">
        <v>0</v>
      </c>
      <c r="AA45" s="92"/>
      <c r="AB45" s="92"/>
      <c r="AC45" s="53"/>
    </row>
    <row r="46" spans="1:30" s="68" customFormat="1" ht="12.2" customHeight="1" x14ac:dyDescent="0.25">
      <c r="A46" s="500"/>
      <c r="B46" s="66"/>
      <c r="C46" s="500"/>
      <c r="D46" s="66"/>
      <c r="E46" s="500"/>
      <c r="F46" s="66"/>
      <c r="G46" s="500"/>
      <c r="H46" s="66"/>
      <c r="I46" s="500"/>
      <c r="J46" s="66"/>
      <c r="K46" s="74"/>
      <c r="L46" s="74"/>
      <c r="M46" s="510">
        <v>2</v>
      </c>
      <c r="N46" s="510"/>
      <c r="O46" s="74">
        <v>2</v>
      </c>
      <c r="P46" s="75"/>
      <c r="Q46" s="75">
        <v>8</v>
      </c>
      <c r="R46" s="76"/>
      <c r="S46" s="129">
        <v>5</v>
      </c>
      <c r="T46" s="77"/>
      <c r="U46" s="69">
        <v>0.1</v>
      </c>
      <c r="V46" s="529"/>
      <c r="W46" s="80"/>
      <c r="X46" s="158">
        <v>11800</v>
      </c>
      <c r="Y46" s="189"/>
      <c r="Z46" s="190">
        <v>0</v>
      </c>
      <c r="AA46" s="84"/>
      <c r="AB46" s="84"/>
      <c r="AC46" s="53"/>
    </row>
    <row r="47" spans="1:30" s="68" customFormat="1" ht="12.2" customHeight="1" x14ac:dyDescent="0.25">
      <c r="A47" s="500"/>
      <c r="B47" s="66"/>
      <c r="C47" s="500"/>
      <c r="D47" s="66"/>
      <c r="E47" s="500"/>
      <c r="F47" s="66"/>
      <c r="G47" s="500"/>
      <c r="H47" s="66"/>
      <c r="I47" s="500"/>
      <c r="J47" s="66"/>
      <c r="K47" s="74"/>
      <c r="L47" s="74"/>
      <c r="M47" s="510">
        <v>2</v>
      </c>
      <c r="N47" s="510"/>
      <c r="O47" s="74">
        <v>2</v>
      </c>
      <c r="P47" s="75"/>
      <c r="Q47" s="75">
        <v>8</v>
      </c>
      <c r="R47" s="76"/>
      <c r="S47" s="123">
        <v>7</v>
      </c>
      <c r="T47" s="77"/>
      <c r="U47" s="69">
        <v>0.4</v>
      </c>
      <c r="V47" s="529"/>
      <c r="W47" s="80"/>
      <c r="X47" s="158">
        <v>19846.650000000001</v>
      </c>
      <c r="Y47" s="189"/>
      <c r="Z47" s="190">
        <v>0</v>
      </c>
      <c r="AA47" s="84"/>
      <c r="AB47" s="84"/>
      <c r="AC47" s="53"/>
    </row>
    <row r="48" spans="1:30" s="68" customFormat="1" ht="12.2" customHeight="1" x14ac:dyDescent="0.25">
      <c r="A48" s="500"/>
      <c r="B48" s="66"/>
      <c r="C48" s="500"/>
      <c r="D48" s="66"/>
      <c r="E48" s="500"/>
      <c r="F48" s="66"/>
      <c r="G48" s="500"/>
      <c r="H48" s="66"/>
      <c r="I48" s="500"/>
      <c r="J48" s="66"/>
      <c r="K48" s="74"/>
      <c r="L48" s="125"/>
      <c r="M48" s="163">
        <v>2</v>
      </c>
      <c r="N48" s="159"/>
      <c r="O48" s="125">
        <v>3</v>
      </c>
      <c r="P48" s="75"/>
      <c r="Q48" s="123">
        <v>1</v>
      </c>
      <c r="R48" s="76"/>
      <c r="S48" s="123">
        <v>1</v>
      </c>
      <c r="T48" s="77"/>
      <c r="U48" s="69">
        <v>0.1</v>
      </c>
      <c r="V48" s="529"/>
      <c r="W48" s="80"/>
      <c r="X48" s="158">
        <v>391431.01</v>
      </c>
      <c r="Y48" s="189"/>
      <c r="Z48" s="190">
        <v>99221.4</v>
      </c>
      <c r="AA48" s="84"/>
      <c r="AB48" s="84"/>
      <c r="AC48" s="53"/>
    </row>
    <row r="49" spans="1:29" ht="12.2" customHeight="1" x14ac:dyDescent="0.25">
      <c r="A49" s="500"/>
      <c r="B49" s="451">
        <v>0</v>
      </c>
      <c r="C49" s="500"/>
      <c r="D49" s="517">
        <v>0</v>
      </c>
      <c r="E49" s="500"/>
      <c r="F49" s="517">
        <v>1</v>
      </c>
      <c r="G49" s="500"/>
      <c r="H49" s="517"/>
      <c r="I49" s="500"/>
      <c r="J49" s="489"/>
      <c r="K49" s="54"/>
      <c r="L49" s="160">
        <v>2</v>
      </c>
      <c r="M49" s="125">
        <v>2</v>
      </c>
      <c r="N49" s="165">
        <v>3</v>
      </c>
      <c r="O49" s="125">
        <v>3</v>
      </c>
      <c r="P49" s="171">
        <v>1</v>
      </c>
      <c r="Q49" s="123">
        <v>2</v>
      </c>
      <c r="R49" s="160">
        <v>1</v>
      </c>
      <c r="S49" s="123">
        <v>1</v>
      </c>
      <c r="T49" s="32"/>
      <c r="U49" s="69">
        <v>0.1</v>
      </c>
      <c r="V49" s="529"/>
      <c r="W49" s="174"/>
      <c r="X49" s="81">
        <v>0</v>
      </c>
      <c r="Y49" s="181">
        <v>0</v>
      </c>
      <c r="Z49" s="190">
        <v>0</v>
      </c>
      <c r="AA49" s="92"/>
      <c r="AB49" s="95"/>
      <c r="AC49" s="53"/>
    </row>
    <row r="50" spans="1:29" ht="12.2" customHeight="1" x14ac:dyDescent="0.25">
      <c r="A50" s="500"/>
      <c r="B50" s="491"/>
      <c r="C50" s="500"/>
      <c r="D50" s="518"/>
      <c r="E50" s="500"/>
      <c r="F50" s="518"/>
      <c r="G50" s="500"/>
      <c r="H50" s="518"/>
      <c r="I50" s="500"/>
      <c r="J50" s="489"/>
      <c r="K50" s="54"/>
      <c r="L50" s="161">
        <v>2</v>
      </c>
      <c r="M50" s="125">
        <v>2</v>
      </c>
      <c r="N50" s="166">
        <v>3</v>
      </c>
      <c r="O50" s="125">
        <v>3</v>
      </c>
      <c r="P50" s="130">
        <v>2</v>
      </c>
      <c r="Q50" s="123">
        <v>3</v>
      </c>
      <c r="R50" s="161">
        <v>1</v>
      </c>
      <c r="S50" s="123">
        <v>2</v>
      </c>
      <c r="T50" s="56"/>
      <c r="U50" s="69">
        <v>0.1</v>
      </c>
      <c r="V50" s="529"/>
      <c r="W50" s="174"/>
      <c r="X50" s="81">
        <v>0</v>
      </c>
      <c r="Y50" s="181">
        <v>0</v>
      </c>
      <c r="Z50" s="190">
        <v>0</v>
      </c>
      <c r="AA50" s="92"/>
      <c r="AB50" s="95"/>
      <c r="AC50" s="53"/>
    </row>
    <row r="51" spans="1:29" ht="12.2" customHeight="1" x14ac:dyDescent="0.25">
      <c r="A51" s="500"/>
      <c r="B51" s="491"/>
      <c r="C51" s="500"/>
      <c r="D51" s="518"/>
      <c r="E51" s="500"/>
      <c r="F51" s="518"/>
      <c r="G51" s="500"/>
      <c r="H51" s="518"/>
      <c r="I51" s="500"/>
      <c r="J51" s="489"/>
      <c r="K51" s="54"/>
      <c r="L51" s="161">
        <v>2</v>
      </c>
      <c r="M51" s="125">
        <v>2</v>
      </c>
      <c r="N51" s="166">
        <v>3</v>
      </c>
      <c r="O51" s="125">
        <v>3</v>
      </c>
      <c r="P51" s="130">
        <v>3</v>
      </c>
      <c r="Q51" s="123">
        <v>3</v>
      </c>
      <c r="R51" s="161">
        <v>2</v>
      </c>
      <c r="S51" s="123">
        <v>3</v>
      </c>
      <c r="T51" s="56"/>
      <c r="U51" s="69">
        <v>0.1</v>
      </c>
      <c r="V51" s="529"/>
      <c r="W51" s="174"/>
      <c r="X51" s="81">
        <v>0</v>
      </c>
      <c r="Y51" s="181">
        <v>0</v>
      </c>
      <c r="Z51" s="190">
        <v>13216</v>
      </c>
      <c r="AA51" s="92"/>
      <c r="AB51" s="95"/>
      <c r="AC51" s="53"/>
    </row>
    <row r="52" spans="1:29" ht="12.2" customHeight="1" x14ac:dyDescent="0.25">
      <c r="A52" s="500"/>
      <c r="B52" s="491"/>
      <c r="C52" s="500"/>
      <c r="D52" s="518"/>
      <c r="E52" s="500"/>
      <c r="F52" s="518"/>
      <c r="G52" s="500"/>
      <c r="H52" s="518"/>
      <c r="I52" s="500"/>
      <c r="J52" s="489"/>
      <c r="K52" s="54"/>
      <c r="L52" s="161">
        <v>2</v>
      </c>
      <c r="M52" s="125">
        <v>2</v>
      </c>
      <c r="N52" s="166">
        <v>3</v>
      </c>
      <c r="O52" s="125">
        <v>3</v>
      </c>
      <c r="P52" s="130">
        <v>3</v>
      </c>
      <c r="Q52" s="123">
        <v>3</v>
      </c>
      <c r="R52" s="161">
        <v>3</v>
      </c>
      <c r="S52" s="123">
        <v>4</v>
      </c>
      <c r="T52" s="56"/>
      <c r="U52" s="69">
        <v>0.1</v>
      </c>
      <c r="V52" s="529"/>
      <c r="W52" s="174"/>
      <c r="X52" s="81">
        <v>0</v>
      </c>
      <c r="Y52" s="181">
        <v>0</v>
      </c>
      <c r="Z52" s="190">
        <v>3450</v>
      </c>
      <c r="AA52" s="92"/>
      <c r="AB52" s="95"/>
      <c r="AC52" s="53"/>
    </row>
    <row r="53" spans="1:29" ht="12.2" customHeight="1" x14ac:dyDescent="0.25">
      <c r="A53" s="500"/>
      <c r="B53" s="491"/>
      <c r="C53" s="500"/>
      <c r="D53" s="518"/>
      <c r="E53" s="500"/>
      <c r="F53" s="518"/>
      <c r="G53" s="500"/>
      <c r="H53" s="518"/>
      <c r="I53" s="500"/>
      <c r="J53" s="489"/>
      <c r="K53" s="54"/>
      <c r="L53" s="161">
        <v>2</v>
      </c>
      <c r="M53" s="125">
        <v>2</v>
      </c>
      <c r="N53" s="166">
        <v>3</v>
      </c>
      <c r="O53" s="125">
        <v>3</v>
      </c>
      <c r="P53" s="130">
        <v>3</v>
      </c>
      <c r="Q53" s="123">
        <v>5</v>
      </c>
      <c r="R53" s="161">
        <v>4</v>
      </c>
      <c r="S53" s="123">
        <v>4</v>
      </c>
      <c r="T53" s="56"/>
      <c r="U53" s="69">
        <v>0.1</v>
      </c>
      <c r="V53" s="529"/>
      <c r="W53" s="174"/>
      <c r="X53" s="81">
        <v>0</v>
      </c>
      <c r="Y53" s="181">
        <v>0</v>
      </c>
      <c r="Z53" s="190">
        <v>0</v>
      </c>
      <c r="AA53" s="92"/>
      <c r="AB53" s="95"/>
      <c r="AC53" s="53"/>
    </row>
    <row r="54" spans="1:29" ht="12.2" customHeight="1" x14ac:dyDescent="0.25">
      <c r="A54" s="500"/>
      <c r="B54" s="491"/>
      <c r="C54" s="500"/>
      <c r="D54" s="518"/>
      <c r="E54" s="500"/>
      <c r="F54" s="518"/>
      <c r="G54" s="500"/>
      <c r="H54" s="518"/>
      <c r="I54" s="500"/>
      <c r="J54" s="489"/>
      <c r="K54" s="54"/>
      <c r="L54" s="161">
        <v>2</v>
      </c>
      <c r="M54" s="125">
        <v>2</v>
      </c>
      <c r="N54" s="166">
        <v>3</v>
      </c>
      <c r="O54" s="125">
        <v>3</v>
      </c>
      <c r="P54" s="130">
        <v>4</v>
      </c>
      <c r="Q54" s="123">
        <v>5</v>
      </c>
      <c r="R54" s="161">
        <v>1</v>
      </c>
      <c r="S54" s="123">
        <v>5</v>
      </c>
      <c r="T54" s="56"/>
      <c r="U54" s="69">
        <v>0.1</v>
      </c>
      <c r="V54" s="529"/>
      <c r="W54" s="174"/>
      <c r="X54" s="81">
        <v>0</v>
      </c>
      <c r="Y54" s="181">
        <v>0</v>
      </c>
      <c r="Z54" s="190">
        <v>0</v>
      </c>
      <c r="AA54" s="92"/>
      <c r="AB54" s="95"/>
      <c r="AC54" s="53"/>
    </row>
    <row r="55" spans="1:29" ht="12.2" customHeight="1" x14ac:dyDescent="0.25">
      <c r="A55" s="500"/>
      <c r="B55" s="491"/>
      <c r="C55" s="500"/>
      <c r="D55" s="518"/>
      <c r="E55" s="500"/>
      <c r="F55" s="518"/>
      <c r="G55" s="500"/>
      <c r="H55" s="518"/>
      <c r="I55" s="500"/>
      <c r="J55" s="489"/>
      <c r="K55" s="54"/>
      <c r="L55" s="161">
        <v>2</v>
      </c>
      <c r="M55" s="125">
        <v>2</v>
      </c>
      <c r="N55" s="166">
        <v>3</v>
      </c>
      <c r="O55" s="125">
        <v>3</v>
      </c>
      <c r="P55" s="130">
        <v>5</v>
      </c>
      <c r="Q55" s="123">
        <v>7</v>
      </c>
      <c r="R55" s="161">
        <v>4</v>
      </c>
      <c r="S55" s="123">
        <v>1</v>
      </c>
      <c r="T55" s="56"/>
      <c r="U55" s="69">
        <v>0.1</v>
      </c>
      <c r="V55" s="529"/>
      <c r="W55" s="174"/>
      <c r="X55" s="158">
        <v>293661.59999999998</v>
      </c>
      <c r="Y55" s="181">
        <v>0</v>
      </c>
      <c r="Z55" s="190">
        <v>390723.9</v>
      </c>
      <c r="AA55" s="92"/>
      <c r="AB55" s="95"/>
      <c r="AC55" s="53"/>
    </row>
    <row r="56" spans="1:29" ht="12.2" customHeight="1" x14ac:dyDescent="0.25">
      <c r="A56" s="500"/>
      <c r="B56" s="491"/>
      <c r="C56" s="500"/>
      <c r="D56" s="518"/>
      <c r="E56" s="500"/>
      <c r="F56" s="518"/>
      <c r="G56" s="500"/>
      <c r="H56" s="518"/>
      <c r="I56" s="500"/>
      <c r="J56" s="489"/>
      <c r="K56" s="54"/>
      <c r="L56" s="161">
        <v>2</v>
      </c>
      <c r="M56" s="125">
        <v>2</v>
      </c>
      <c r="N56" s="166">
        <v>3</v>
      </c>
      <c r="O56" s="125">
        <v>3</v>
      </c>
      <c r="P56" s="130">
        <v>5</v>
      </c>
      <c r="Q56" s="123">
        <v>7</v>
      </c>
      <c r="R56" s="161">
        <v>5</v>
      </c>
      <c r="S56" s="123">
        <v>1</v>
      </c>
      <c r="T56" s="56"/>
      <c r="U56" s="69">
        <v>0.2</v>
      </c>
      <c r="V56" s="529"/>
      <c r="W56" s="174"/>
      <c r="X56" s="158">
        <v>306260.3</v>
      </c>
      <c r="Y56" s="181">
        <v>0</v>
      </c>
      <c r="Z56" s="190">
        <v>338871.2</v>
      </c>
      <c r="AA56" s="92"/>
      <c r="AB56" s="95"/>
      <c r="AC56" s="53"/>
    </row>
    <row r="57" spans="1:29" ht="12.2" customHeight="1" x14ac:dyDescent="0.25">
      <c r="A57" s="500"/>
      <c r="B57" s="491"/>
      <c r="C57" s="500"/>
      <c r="D57" s="518"/>
      <c r="E57" s="500"/>
      <c r="F57" s="518"/>
      <c r="G57" s="500"/>
      <c r="H57" s="518"/>
      <c r="I57" s="500"/>
      <c r="J57" s="489"/>
      <c r="K57" s="54"/>
      <c r="L57" s="161">
        <v>2</v>
      </c>
      <c r="M57" s="125">
        <v>2</v>
      </c>
      <c r="N57" s="166">
        <v>3</v>
      </c>
      <c r="O57" s="125">
        <v>3</v>
      </c>
      <c r="P57" s="130">
        <v>6</v>
      </c>
      <c r="Q57" s="123">
        <v>7</v>
      </c>
      <c r="R57" s="161">
        <v>3</v>
      </c>
      <c r="S57" s="123">
        <v>1</v>
      </c>
      <c r="T57" s="56"/>
      <c r="U57" s="69">
        <v>0.5</v>
      </c>
      <c r="V57" s="529"/>
      <c r="W57" s="174"/>
      <c r="X57" s="158">
        <v>760</v>
      </c>
      <c r="Y57" s="181">
        <v>0</v>
      </c>
      <c r="Z57" s="190">
        <v>640</v>
      </c>
      <c r="AA57" s="92"/>
      <c r="AB57" s="95"/>
      <c r="AC57" s="53"/>
    </row>
    <row r="58" spans="1:29" ht="12.2" customHeight="1" x14ac:dyDescent="0.25">
      <c r="A58" s="500"/>
      <c r="B58" s="491"/>
      <c r="C58" s="500"/>
      <c r="D58" s="518"/>
      <c r="E58" s="500"/>
      <c r="F58" s="518"/>
      <c r="G58" s="500"/>
      <c r="H58" s="518"/>
      <c r="I58" s="500"/>
      <c r="J58" s="489"/>
      <c r="K58" s="54"/>
      <c r="L58" s="161">
        <v>2</v>
      </c>
      <c r="M58" s="125">
        <v>2</v>
      </c>
      <c r="N58" s="166">
        <v>3</v>
      </c>
      <c r="O58" s="125">
        <v>3</v>
      </c>
      <c r="P58" s="130">
        <v>7</v>
      </c>
      <c r="Q58" s="123">
        <v>9</v>
      </c>
      <c r="R58" s="161">
        <v>1</v>
      </c>
      <c r="S58" s="123">
        <v>2</v>
      </c>
      <c r="T58" s="56"/>
      <c r="U58" s="69">
        <v>0.1</v>
      </c>
      <c r="V58" s="529"/>
      <c r="W58" s="174"/>
      <c r="X58" s="158">
        <v>0</v>
      </c>
      <c r="Y58" s="181">
        <v>0</v>
      </c>
      <c r="Z58" s="190">
        <v>16142.4</v>
      </c>
      <c r="AA58" s="92"/>
      <c r="AB58" s="95"/>
      <c r="AC58" s="53"/>
    </row>
    <row r="59" spans="1:29" ht="12.2" customHeight="1" x14ac:dyDescent="0.25">
      <c r="A59" s="500"/>
      <c r="B59" s="491"/>
      <c r="C59" s="500"/>
      <c r="D59" s="518"/>
      <c r="E59" s="500"/>
      <c r="F59" s="518"/>
      <c r="G59" s="500"/>
      <c r="H59" s="518"/>
      <c r="I59" s="500"/>
      <c r="J59" s="489"/>
      <c r="K59" s="54"/>
      <c r="L59" s="161">
        <v>2</v>
      </c>
      <c r="M59" s="125">
        <v>2</v>
      </c>
      <c r="N59" s="166">
        <v>3</v>
      </c>
      <c r="O59" s="125">
        <v>3</v>
      </c>
      <c r="P59" s="130">
        <v>7</v>
      </c>
      <c r="Q59" s="123">
        <v>9</v>
      </c>
      <c r="R59" s="161">
        <v>2</v>
      </c>
      <c r="S59" s="123">
        <v>8</v>
      </c>
      <c r="T59" s="56"/>
      <c r="U59" s="69">
        <v>0.1</v>
      </c>
      <c r="V59" s="529"/>
      <c r="W59" s="174"/>
      <c r="X59" s="158">
        <v>6844</v>
      </c>
      <c r="Y59" s="181">
        <v>12330</v>
      </c>
      <c r="Z59" s="190">
        <v>0</v>
      </c>
      <c r="AA59" s="83"/>
      <c r="AB59" s="83"/>
      <c r="AC59" s="53"/>
    </row>
    <row r="60" spans="1:29" x14ac:dyDescent="0.25">
      <c r="A60" s="500"/>
      <c r="B60" s="491"/>
      <c r="C60" s="500"/>
      <c r="D60" s="518"/>
      <c r="E60" s="500"/>
      <c r="F60" s="518"/>
      <c r="G60" s="500"/>
      <c r="H60" s="518"/>
      <c r="I60" s="500"/>
      <c r="J60" s="489"/>
      <c r="K60" s="54"/>
      <c r="L60" s="161">
        <v>2</v>
      </c>
      <c r="M60" s="125">
        <v>2</v>
      </c>
      <c r="N60" s="166">
        <v>3</v>
      </c>
      <c r="O60" s="125">
        <v>4</v>
      </c>
      <c r="P60" s="130">
        <v>7</v>
      </c>
      <c r="Q60" s="164">
        <v>1</v>
      </c>
      <c r="R60" s="161">
        <v>1</v>
      </c>
      <c r="S60" s="164">
        <v>2</v>
      </c>
      <c r="T60" s="56"/>
      <c r="U60" s="98">
        <v>0.1</v>
      </c>
      <c r="V60" s="529"/>
      <c r="W60" s="174"/>
      <c r="X60" s="187">
        <v>18000</v>
      </c>
      <c r="Y60" s="181">
        <v>170</v>
      </c>
      <c r="Z60" s="190">
        <v>18000</v>
      </c>
      <c r="AA60" s="83"/>
      <c r="AB60" s="83"/>
      <c r="AC60" s="53"/>
    </row>
    <row r="61" spans="1:29" x14ac:dyDescent="0.25">
      <c r="A61" s="500"/>
      <c r="B61" s="491"/>
      <c r="C61" s="500"/>
      <c r="D61" s="518"/>
      <c r="E61" s="500"/>
      <c r="F61" s="518"/>
      <c r="G61" s="500"/>
      <c r="H61" s="518"/>
      <c r="I61" s="500"/>
      <c r="J61" s="517"/>
      <c r="K61" s="96"/>
      <c r="L61" s="162">
        <v>2</v>
      </c>
      <c r="M61" s="125">
        <v>2</v>
      </c>
      <c r="N61" s="167">
        <v>3</v>
      </c>
      <c r="O61" s="125">
        <v>4</v>
      </c>
      <c r="P61" s="172">
        <v>9</v>
      </c>
      <c r="Q61" s="128">
        <v>7</v>
      </c>
      <c r="R61" s="162">
        <v>2</v>
      </c>
      <c r="S61" s="128">
        <v>1</v>
      </c>
      <c r="T61" s="97"/>
      <c r="U61" s="69">
        <v>0.1</v>
      </c>
      <c r="V61" s="529"/>
      <c r="W61" s="175"/>
      <c r="X61" s="81">
        <v>866000</v>
      </c>
      <c r="Y61" s="181">
        <v>0</v>
      </c>
      <c r="Z61" s="190">
        <v>0</v>
      </c>
      <c r="AA61" s="83"/>
      <c r="AB61" s="83"/>
      <c r="AC61" s="53"/>
    </row>
    <row r="62" spans="1:29" s="94" customFormat="1" ht="21" customHeight="1" x14ac:dyDescent="0.25">
      <c r="A62" s="500"/>
      <c r="B62" s="491"/>
      <c r="C62" s="500"/>
      <c r="D62" s="518"/>
      <c r="E62" s="500"/>
      <c r="F62" s="518"/>
      <c r="G62" s="500"/>
      <c r="H62" s="518"/>
      <c r="I62" s="500"/>
      <c r="J62" s="90"/>
      <c r="K62" s="91"/>
      <c r="L62" s="91"/>
      <c r="M62" s="163"/>
      <c r="N62" s="91"/>
      <c r="O62" s="91"/>
      <c r="P62" s="118"/>
      <c r="Q62" s="118">
        <v>3</v>
      </c>
      <c r="R62" s="118"/>
      <c r="S62" s="118">
        <v>2</v>
      </c>
      <c r="T62" s="93"/>
      <c r="U62" s="118">
        <v>1</v>
      </c>
      <c r="V62" s="221" t="s">
        <v>221</v>
      </c>
      <c r="W62" s="173"/>
      <c r="X62" s="81">
        <v>9144426.5999999996</v>
      </c>
      <c r="Y62" s="188"/>
      <c r="Z62" s="190">
        <v>0</v>
      </c>
      <c r="AA62" s="83"/>
      <c r="AB62" s="83"/>
      <c r="AC62" s="53"/>
    </row>
    <row r="63" spans="1:29" s="94" customFormat="1" ht="14.45" hidden="1" customHeight="1" x14ac:dyDescent="0.25">
      <c r="A63" s="500"/>
      <c r="B63" s="491"/>
      <c r="C63" s="500"/>
      <c r="D63" s="518"/>
      <c r="E63" s="500"/>
      <c r="F63" s="518"/>
      <c r="G63" s="500"/>
      <c r="H63" s="518"/>
      <c r="I63" s="500"/>
      <c r="J63" s="90"/>
      <c r="K63" s="91"/>
      <c r="L63" s="91"/>
      <c r="M63" s="91"/>
      <c r="N63" s="91"/>
      <c r="O63" s="91"/>
      <c r="P63" s="118"/>
      <c r="Q63" s="118">
        <v>3</v>
      </c>
      <c r="R63" s="118"/>
      <c r="S63" s="118">
        <v>2</v>
      </c>
      <c r="T63" s="93"/>
      <c r="U63" s="103">
        <v>2</v>
      </c>
      <c r="V63" s="176"/>
      <c r="W63" s="121"/>
      <c r="X63" s="81">
        <v>5984300.7800000003</v>
      </c>
      <c r="Y63" s="121"/>
      <c r="Z63" s="121">
        <v>0</v>
      </c>
      <c r="AA63" s="83"/>
      <c r="AB63" s="83"/>
      <c r="AC63" s="53"/>
    </row>
    <row r="64" spans="1:29" s="94" customFormat="1" hidden="1" x14ac:dyDescent="0.25">
      <c r="A64" s="500"/>
      <c r="B64" s="491"/>
      <c r="C64" s="500"/>
      <c r="D64" s="518"/>
      <c r="E64" s="500"/>
      <c r="F64" s="518"/>
      <c r="G64" s="500"/>
      <c r="H64" s="518"/>
      <c r="I64" s="500"/>
      <c r="J64" s="90"/>
      <c r="K64" s="91"/>
      <c r="L64" s="91"/>
      <c r="M64" s="91"/>
      <c r="N64" s="91"/>
      <c r="O64" s="91"/>
      <c r="P64" s="91"/>
      <c r="Q64" s="91"/>
      <c r="R64" s="118"/>
      <c r="S64" s="118"/>
      <c r="T64" s="93"/>
      <c r="U64" s="69"/>
      <c r="V64" s="177"/>
      <c r="W64" s="121"/>
      <c r="X64" s="81"/>
      <c r="Y64" s="121"/>
      <c r="Z64" s="121">
        <v>8567626.1400000006</v>
      </c>
      <c r="AA64" s="83"/>
      <c r="AB64" s="83"/>
      <c r="AC64" s="53"/>
    </row>
    <row r="65" spans="1:29" ht="15.75" thickBot="1" x14ac:dyDescent="0.3">
      <c r="A65" s="133"/>
      <c r="B65" s="133"/>
      <c r="C65" s="133"/>
      <c r="D65" s="133"/>
      <c r="E65" s="133"/>
      <c r="F65" s="522"/>
      <c r="G65" s="522"/>
      <c r="H65" s="133"/>
      <c r="I65" s="133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2" t="s">
        <v>209</v>
      </c>
      <c r="W65" s="52"/>
      <c r="X65" s="101">
        <f>X62+W34+W20</f>
        <v>25332949.259999998</v>
      </c>
      <c r="Y65" s="102"/>
      <c r="Z65" s="101">
        <f>Y34+Y20</f>
        <v>13739726.140000001</v>
      </c>
      <c r="AA65" s="51"/>
      <c r="AB65" s="51"/>
    </row>
    <row r="66" spans="1:29" ht="15.75" thickTop="1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82"/>
      <c r="Y66" s="57"/>
      <c r="Z66" s="82"/>
      <c r="AB66" s="53"/>
    </row>
    <row r="67" spans="1:29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Y67" s="57"/>
      <c r="Z67" s="82"/>
      <c r="AB67" s="53"/>
    </row>
    <row r="68" spans="1:29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Y68" s="57"/>
      <c r="Z68" s="82"/>
      <c r="AB68" s="53"/>
    </row>
    <row r="69" spans="1:29" x14ac:dyDescent="0.25">
      <c r="A69" s="57"/>
      <c r="B69" s="57"/>
      <c r="C69" s="57"/>
      <c r="D69" s="5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57"/>
      <c r="Q69" s="57"/>
      <c r="R69" s="57"/>
      <c r="S69" s="57"/>
      <c r="T69" s="57"/>
      <c r="U69" s="57"/>
      <c r="V69" s="23"/>
      <c r="W69" s="23"/>
      <c r="X69" s="63"/>
      <c r="Y69" s="57"/>
      <c r="Z69" s="82"/>
      <c r="AB69" s="53"/>
    </row>
    <row r="70" spans="1:29" x14ac:dyDescent="0.25">
      <c r="A70" s="57"/>
      <c r="B70" s="57"/>
      <c r="C70" s="57"/>
      <c r="D70" s="57"/>
      <c r="E70" s="57"/>
      <c r="F70" s="57"/>
      <c r="G70" s="519" t="s">
        <v>224</v>
      </c>
      <c r="H70" s="519"/>
      <c r="I70" s="519"/>
      <c r="J70" s="519"/>
      <c r="K70" s="519"/>
      <c r="L70" s="519"/>
      <c r="M70" s="519"/>
      <c r="N70" s="519"/>
      <c r="O70" s="519"/>
      <c r="P70" s="57"/>
      <c r="Q70" s="57"/>
      <c r="R70" s="57"/>
      <c r="S70" s="57"/>
      <c r="T70" s="57"/>
      <c r="U70" s="57"/>
      <c r="V70" s="519" t="s">
        <v>225</v>
      </c>
      <c r="W70" s="519"/>
      <c r="X70" s="519"/>
      <c r="Y70" s="57"/>
    </row>
    <row r="71" spans="1:29" x14ac:dyDescent="0.25">
      <c r="A71" s="57"/>
      <c r="B71" s="57"/>
      <c r="C71" s="57"/>
      <c r="D71" s="57"/>
      <c r="E71" s="57"/>
      <c r="F71" s="57"/>
      <c r="G71" s="519" t="s">
        <v>193</v>
      </c>
      <c r="H71" s="519"/>
      <c r="I71" s="519"/>
      <c r="J71" s="519"/>
      <c r="K71" s="519"/>
      <c r="L71" s="519"/>
      <c r="M71" s="519"/>
      <c r="N71" s="519"/>
      <c r="O71" s="519"/>
      <c r="P71" s="57"/>
      <c r="Q71" s="57"/>
      <c r="R71" s="57"/>
      <c r="S71" s="57"/>
      <c r="T71" s="57"/>
      <c r="U71" s="57"/>
      <c r="V71" s="519" t="s">
        <v>195</v>
      </c>
      <c r="W71" s="519"/>
      <c r="X71" s="519"/>
      <c r="Y71" s="57"/>
    </row>
    <row r="77" spans="1:29" x14ac:dyDescent="0.25">
      <c r="AC77" s="53"/>
    </row>
    <row r="78" spans="1:29" x14ac:dyDescent="0.25">
      <c r="AC78" s="53"/>
    </row>
    <row r="79" spans="1:29" x14ac:dyDescent="0.25">
      <c r="AC79" s="53"/>
    </row>
  </sheetData>
  <mergeCells count="189">
    <mergeCell ref="S16:T16"/>
    <mergeCell ref="A34:V34"/>
    <mergeCell ref="A16:B16"/>
    <mergeCell ref="C16:D16"/>
    <mergeCell ref="E16:F16"/>
    <mergeCell ref="G16:H16"/>
    <mergeCell ref="I16:J16"/>
    <mergeCell ref="K16:L16"/>
    <mergeCell ref="M16:N16"/>
    <mergeCell ref="O16:P16"/>
    <mergeCell ref="Q16:R16"/>
    <mergeCell ref="V16:Z16"/>
    <mergeCell ref="W20:X20"/>
    <mergeCell ref="Y20:Z20"/>
    <mergeCell ref="O18:P18"/>
    <mergeCell ref="Q18:R18"/>
    <mergeCell ref="A19:B19"/>
    <mergeCell ref="C19:D19"/>
    <mergeCell ref="E19:F19"/>
    <mergeCell ref="G19:H19"/>
    <mergeCell ref="I19:J19"/>
    <mergeCell ref="K19:L19"/>
    <mergeCell ref="M19:N19"/>
    <mergeCell ref="V17:W17"/>
    <mergeCell ref="X17:Z17"/>
    <mergeCell ref="Y24:Z24"/>
    <mergeCell ref="L24:M24"/>
    <mergeCell ref="N24:O24"/>
    <mergeCell ref="P24:Q24"/>
    <mergeCell ref="R24:S24"/>
    <mergeCell ref="O19:P19"/>
    <mergeCell ref="Q19:R19"/>
    <mergeCell ref="S19:T19"/>
    <mergeCell ref="U19:V19"/>
    <mergeCell ref="W19:X19"/>
    <mergeCell ref="Y19:Z19"/>
    <mergeCell ref="V21:V33"/>
    <mergeCell ref="Y21:Z21"/>
    <mergeCell ref="N30:O30"/>
    <mergeCell ref="Y22:Z22"/>
    <mergeCell ref="Y23:Z23"/>
    <mergeCell ref="Y28:Z28"/>
    <mergeCell ref="Y29:Z29"/>
    <mergeCell ref="L28:M28"/>
    <mergeCell ref="N28:O28"/>
    <mergeCell ref="P28:Q28"/>
    <mergeCell ref="R28:S28"/>
    <mergeCell ref="R27:S27"/>
    <mergeCell ref="W24:X24"/>
    <mergeCell ref="L25:M25"/>
    <mergeCell ref="N25:O25"/>
    <mergeCell ref="P25:Q25"/>
    <mergeCell ref="R25:S25"/>
    <mergeCell ref="P26:Q26"/>
    <mergeCell ref="R26:S26"/>
    <mergeCell ref="W28:X28"/>
    <mergeCell ref="W29:X29"/>
    <mergeCell ref="P29:Q29"/>
    <mergeCell ref="R21:S21"/>
    <mergeCell ref="W21:X21"/>
    <mergeCell ref="W22:X22"/>
    <mergeCell ref="L23:M23"/>
    <mergeCell ref="N23:O23"/>
    <mergeCell ref="P23:Q23"/>
    <mergeCell ref="R23:S23"/>
    <mergeCell ref="W23:X23"/>
    <mergeCell ref="L22:M22"/>
    <mergeCell ref="N22:O22"/>
    <mergeCell ref="P22:Q22"/>
    <mergeCell ref="R22:S22"/>
    <mergeCell ref="Y26:Z26"/>
    <mergeCell ref="L27:M27"/>
    <mergeCell ref="N27:O27"/>
    <mergeCell ref="P27:Q27"/>
    <mergeCell ref="R30:S30"/>
    <mergeCell ref="L36:M36"/>
    <mergeCell ref="N36:O36"/>
    <mergeCell ref="P36:Q36"/>
    <mergeCell ref="L35:M35"/>
    <mergeCell ref="N35:O35"/>
    <mergeCell ref="P35:Q35"/>
    <mergeCell ref="Y34:Z34"/>
    <mergeCell ref="O33:P33"/>
    <mergeCell ref="Y30:Z30"/>
    <mergeCell ref="L31:M31"/>
    <mergeCell ref="N31:O31"/>
    <mergeCell ref="P31:Q31"/>
    <mergeCell ref="R31:S31"/>
    <mergeCell ref="W31:X31"/>
    <mergeCell ref="Y31:Z31"/>
    <mergeCell ref="L30:M30"/>
    <mergeCell ref="L32:M32"/>
    <mergeCell ref="W34:X34"/>
    <mergeCell ref="R32:S32"/>
    <mergeCell ref="W32:X32"/>
    <mergeCell ref="Y32:Z32"/>
    <mergeCell ref="V35:V61"/>
    <mergeCell ref="A3:Z3"/>
    <mergeCell ref="A4:Z4"/>
    <mergeCell ref="A5:Z5"/>
    <mergeCell ref="O17:U17"/>
    <mergeCell ref="A20:V20"/>
    <mergeCell ref="G11:M11"/>
    <mergeCell ref="G7:O7"/>
    <mergeCell ref="G9:I9"/>
    <mergeCell ref="G13:I13"/>
    <mergeCell ref="X18:Y18"/>
    <mergeCell ref="M18:N18"/>
    <mergeCell ref="S18:T18"/>
    <mergeCell ref="A18:B18"/>
    <mergeCell ref="C18:D18"/>
    <mergeCell ref="E18:F18"/>
    <mergeCell ref="G18:H18"/>
    <mergeCell ref="J18:L18"/>
    <mergeCell ref="A17:B17"/>
    <mergeCell ref="W27:X27"/>
    <mergeCell ref="Y27:Z27"/>
    <mergeCell ref="C17:D17"/>
    <mergeCell ref="A21:A33"/>
    <mergeCell ref="B21:C33"/>
    <mergeCell ref="D21:E33"/>
    <mergeCell ref="F21:G33"/>
    <mergeCell ref="H21:J33"/>
    <mergeCell ref="L21:M21"/>
    <mergeCell ref="L26:M26"/>
    <mergeCell ref="N26:O26"/>
    <mergeCell ref="N32:O32"/>
    <mergeCell ref="N21:O21"/>
    <mergeCell ref="L29:M29"/>
    <mergeCell ref="N29:O29"/>
    <mergeCell ref="L37:M37"/>
    <mergeCell ref="N37:O37"/>
    <mergeCell ref="P37:Q37"/>
    <mergeCell ref="E17:F17"/>
    <mergeCell ref="G17:H17"/>
    <mergeCell ref="I17:J17"/>
    <mergeCell ref="K17:L17"/>
    <mergeCell ref="M17:N17"/>
    <mergeCell ref="P21:Q21"/>
    <mergeCell ref="P30:Q30"/>
    <mergeCell ref="P32:Q32"/>
    <mergeCell ref="AB21:AC21"/>
    <mergeCell ref="AB22:AC22"/>
    <mergeCell ref="AB23:AC23"/>
    <mergeCell ref="AB26:AC26"/>
    <mergeCell ref="G70:O70"/>
    <mergeCell ref="V70:X70"/>
    <mergeCell ref="G71:O71"/>
    <mergeCell ref="V71:X71"/>
    <mergeCell ref="F65:G65"/>
    <mergeCell ref="J49:J61"/>
    <mergeCell ref="W30:X30"/>
    <mergeCell ref="R29:S29"/>
    <mergeCell ref="F49:F64"/>
    <mergeCell ref="H49:H64"/>
    <mergeCell ref="L42:M42"/>
    <mergeCell ref="N42:O42"/>
    <mergeCell ref="P42:Q42"/>
    <mergeCell ref="L41:M41"/>
    <mergeCell ref="N41:O41"/>
    <mergeCell ref="P41:Q41"/>
    <mergeCell ref="M45:N45"/>
    <mergeCell ref="M46:N46"/>
    <mergeCell ref="M47:N47"/>
    <mergeCell ref="M43:N43"/>
    <mergeCell ref="C35:C64"/>
    <mergeCell ref="A35:A64"/>
    <mergeCell ref="E35:E64"/>
    <mergeCell ref="G35:G64"/>
    <mergeCell ref="I35:I64"/>
    <mergeCell ref="AA41:AB41"/>
    <mergeCell ref="AA42:AB42"/>
    <mergeCell ref="AA40:AB40"/>
    <mergeCell ref="AA39:AB39"/>
    <mergeCell ref="AA38:AB38"/>
    <mergeCell ref="AA37:AB37"/>
    <mergeCell ref="AA36:AB36"/>
    <mergeCell ref="B49:B64"/>
    <mergeCell ref="D49:D64"/>
    <mergeCell ref="M44:N44"/>
    <mergeCell ref="L40:M40"/>
    <mergeCell ref="N40:O40"/>
    <mergeCell ref="P40:Q40"/>
    <mergeCell ref="L39:M39"/>
    <mergeCell ref="N39:O39"/>
    <mergeCell ref="P39:Q39"/>
    <mergeCell ref="L38:M38"/>
    <mergeCell ref="N38:O38"/>
    <mergeCell ref="P38:Q38"/>
  </mergeCells>
  <pageMargins left="0.35433070866141736" right="0.27559055118110237" top="0.62992125984251968" bottom="0.55118110236220474" header="0.31496062992125984" footer="0.23622047244094491"/>
  <pageSetup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"/>
  <sheetViews>
    <sheetView topLeftCell="E70" zoomScaleSheetLayoutView="100" workbookViewId="0">
      <selection activeCell="M60" sqref="M60:U60"/>
    </sheetView>
  </sheetViews>
  <sheetFormatPr baseColWidth="10" defaultColWidth="9.140625" defaultRowHeight="15" x14ac:dyDescent="0.25"/>
  <cols>
    <col min="1" max="1" width="8.85546875" style="157" customWidth="1"/>
    <col min="2" max="2" width="0.5703125" style="157" hidden="1" customWidth="1"/>
    <col min="3" max="3" width="7.85546875" style="157" customWidth="1"/>
    <col min="4" max="4" width="0.42578125" style="157" hidden="1" customWidth="1"/>
    <col min="5" max="5" width="4.5703125" style="157" customWidth="1"/>
    <col min="6" max="6" width="0.42578125" style="157" hidden="1" customWidth="1"/>
    <col min="7" max="7" width="8.140625" style="157" customWidth="1"/>
    <col min="8" max="8" width="0.42578125" style="157" hidden="1" customWidth="1"/>
    <col min="9" max="9" width="7.85546875" style="157" customWidth="1"/>
    <col min="10" max="10" width="0.140625" style="157" hidden="1" customWidth="1"/>
    <col min="11" max="11" width="5.28515625" style="157" customWidth="1"/>
    <col min="12" max="12" width="0" style="157" hidden="1" customWidth="1"/>
    <col min="13" max="13" width="6.140625" style="157" customWidth="1"/>
    <col min="14" max="14" width="0" style="157" hidden="1" customWidth="1"/>
    <col min="15" max="15" width="5.28515625" style="157" customWidth="1"/>
    <col min="16" max="16" width="0" style="157" hidden="1" customWidth="1"/>
    <col min="17" max="17" width="5.7109375" style="157" customWidth="1"/>
    <col min="18" max="18" width="0" style="157" hidden="1" customWidth="1"/>
    <col min="19" max="19" width="6.85546875" style="157" customWidth="1"/>
    <col min="20" max="20" width="0.5703125" style="157" hidden="1" customWidth="1"/>
    <col min="21" max="21" width="4.85546875" style="157" customWidth="1"/>
    <col min="22" max="22" width="24.140625" style="157" bestFit="1" customWidth="1"/>
    <col min="23" max="23" width="18.28515625" style="157" hidden="1" customWidth="1"/>
    <col min="24" max="24" width="16.7109375" style="139" customWidth="1"/>
    <col min="25" max="25" width="4.85546875" style="157" hidden="1" customWidth="1"/>
    <col min="26" max="26" width="17.42578125" style="139" customWidth="1"/>
    <col min="27" max="27" width="17.28515625" style="157" customWidth="1"/>
    <col min="28" max="28" width="18.42578125" style="157" customWidth="1"/>
    <col min="29" max="29" width="14.140625" style="157" bestFit="1" customWidth="1"/>
    <col min="30" max="30" width="16.5703125" style="157" customWidth="1"/>
    <col min="31" max="31" width="16.42578125" style="157" customWidth="1"/>
    <col min="32" max="16384" width="9.140625" style="157"/>
  </cols>
  <sheetData>
    <row r="1" spans="1:26" s="195" customFormat="1" x14ac:dyDescent="0.25">
      <c r="X1" s="194"/>
      <c r="Z1" s="194"/>
    </row>
    <row r="2" spans="1:26" s="195" customFormat="1" x14ac:dyDescent="0.25">
      <c r="X2" s="194"/>
      <c r="Z2" s="194"/>
    </row>
    <row r="5" spans="1:26" x14ac:dyDescent="0.25">
      <c r="A5" s="441" t="s">
        <v>160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  <c r="T5" s="441"/>
      <c r="U5" s="441"/>
      <c r="V5" s="441"/>
      <c r="W5" s="441"/>
      <c r="X5" s="441"/>
      <c r="Y5" s="441"/>
      <c r="Z5" s="441"/>
    </row>
    <row r="6" spans="1:26" ht="18.75" x14ac:dyDescent="0.3">
      <c r="A6" s="442"/>
      <c r="B6" s="443"/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O6" s="443"/>
      <c r="P6" s="443"/>
      <c r="Q6" s="443"/>
      <c r="R6" s="443"/>
      <c r="S6" s="443"/>
      <c r="T6" s="443"/>
      <c r="U6" s="443"/>
      <c r="V6" s="443"/>
      <c r="W6" s="443"/>
      <c r="X6" s="443"/>
      <c r="Y6" s="443"/>
      <c r="Z6" s="444"/>
    </row>
    <row r="7" spans="1:26" ht="18.75" x14ac:dyDescent="0.3">
      <c r="A7" s="445" t="s">
        <v>163</v>
      </c>
      <c r="B7" s="446"/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6"/>
      <c r="O7" s="446"/>
      <c r="P7" s="446"/>
      <c r="Q7" s="446"/>
      <c r="R7" s="446"/>
      <c r="S7" s="446"/>
      <c r="T7" s="446"/>
      <c r="U7" s="446"/>
      <c r="V7" s="446"/>
      <c r="W7" s="446"/>
      <c r="X7" s="446"/>
      <c r="Y7" s="446"/>
      <c r="Z7" s="447"/>
    </row>
    <row r="8" spans="1:26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71"/>
      <c r="Y8" s="20"/>
      <c r="Z8" s="70"/>
    </row>
    <row r="9" spans="1:26" x14ac:dyDescent="0.25">
      <c r="A9" s="19" t="s">
        <v>164</v>
      </c>
      <c r="B9" s="20"/>
      <c r="C9" s="20"/>
      <c r="D9" s="20"/>
      <c r="E9" s="20"/>
      <c r="F9" s="20"/>
      <c r="G9" s="448" t="s">
        <v>160</v>
      </c>
      <c r="H9" s="448"/>
      <c r="I9" s="448"/>
      <c r="J9" s="448"/>
      <c r="K9" s="448"/>
      <c r="L9" s="448"/>
      <c r="M9" s="448"/>
      <c r="N9" s="448"/>
      <c r="O9" s="448"/>
      <c r="P9" s="20"/>
      <c r="Q9" s="20"/>
      <c r="R9" s="20"/>
      <c r="S9" s="20"/>
      <c r="T9" s="20"/>
      <c r="U9" s="20"/>
      <c r="V9" s="20"/>
      <c r="W9" s="20"/>
      <c r="X9" s="71"/>
      <c r="Y9" s="20"/>
      <c r="Z9" s="70"/>
    </row>
    <row r="10" spans="1:26" x14ac:dyDescent="0.2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71"/>
      <c r="Y10" s="20"/>
      <c r="Z10" s="70"/>
    </row>
    <row r="11" spans="1:26" x14ac:dyDescent="0.25">
      <c r="A11" s="19" t="s">
        <v>178</v>
      </c>
      <c r="B11" s="20"/>
      <c r="C11" s="20"/>
      <c r="D11" s="20"/>
      <c r="E11" s="20"/>
      <c r="F11" s="20"/>
      <c r="G11" s="449">
        <v>5136</v>
      </c>
      <c r="H11" s="449"/>
      <c r="I11" s="449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71"/>
      <c r="Y11" s="20"/>
      <c r="Z11" s="70"/>
    </row>
    <row r="12" spans="1:26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71"/>
      <c r="Y12" s="20"/>
      <c r="Z12" s="70"/>
    </row>
    <row r="13" spans="1:26" x14ac:dyDescent="0.25">
      <c r="A13" s="19" t="s">
        <v>179</v>
      </c>
      <c r="B13" s="20"/>
      <c r="C13" s="20"/>
      <c r="D13" s="20"/>
      <c r="E13" s="20"/>
      <c r="F13" s="20"/>
      <c r="G13" s="448" t="s">
        <v>223</v>
      </c>
      <c r="H13" s="448"/>
      <c r="I13" s="448"/>
      <c r="J13" s="448"/>
      <c r="K13" s="448"/>
      <c r="L13" s="448"/>
      <c r="M13" s="448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71"/>
      <c r="Y13" s="20"/>
      <c r="Z13" s="70"/>
    </row>
    <row r="14" spans="1:26" x14ac:dyDescent="0.2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71"/>
      <c r="Y14" s="20"/>
      <c r="Z14" s="70"/>
    </row>
    <row r="15" spans="1:26" x14ac:dyDescent="0.25">
      <c r="A15" s="19" t="s">
        <v>180</v>
      </c>
      <c r="B15" s="20"/>
      <c r="C15" s="20"/>
      <c r="D15" s="20"/>
      <c r="E15" s="20"/>
      <c r="F15" s="20"/>
      <c r="G15" s="448">
        <v>2014</v>
      </c>
      <c r="H15" s="448"/>
      <c r="I15" s="448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71"/>
      <c r="Y15" s="20"/>
      <c r="Z15" s="70"/>
    </row>
    <row r="16" spans="1:26" x14ac:dyDescent="0.2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137"/>
      <c r="Y16" s="23"/>
      <c r="Z16" s="138"/>
    </row>
    <row r="18" spans="1:31" ht="18.399999999999999" customHeight="1" x14ac:dyDescent="0.25">
      <c r="A18" s="453" t="s">
        <v>161</v>
      </c>
      <c r="B18" s="454"/>
      <c r="C18" s="450"/>
      <c r="D18" s="451"/>
      <c r="E18" s="450"/>
      <c r="F18" s="451"/>
      <c r="G18" s="450"/>
      <c r="H18" s="451"/>
      <c r="I18" s="450"/>
      <c r="J18" s="451"/>
      <c r="K18" s="450"/>
      <c r="L18" s="451"/>
      <c r="M18" s="450"/>
      <c r="N18" s="451"/>
      <c r="O18" s="450"/>
      <c r="P18" s="451"/>
      <c r="Q18" s="450"/>
      <c r="R18" s="451"/>
      <c r="S18" s="450"/>
      <c r="T18" s="451"/>
      <c r="U18" s="142"/>
      <c r="V18" s="452" t="s">
        <v>162</v>
      </c>
      <c r="W18" s="452"/>
      <c r="X18" s="452"/>
      <c r="Y18" s="452"/>
      <c r="Z18" s="452"/>
    </row>
    <row r="19" spans="1:31" ht="14.65" customHeight="1" x14ac:dyDescent="0.25">
      <c r="A19" s="450" t="s">
        <v>2</v>
      </c>
      <c r="B19" s="451"/>
      <c r="C19" s="450"/>
      <c r="D19" s="451"/>
      <c r="E19" s="450"/>
      <c r="F19" s="451"/>
      <c r="G19" s="450"/>
      <c r="H19" s="451"/>
      <c r="I19" s="450"/>
      <c r="J19" s="451"/>
      <c r="K19" s="450"/>
      <c r="L19" s="451"/>
      <c r="M19" s="450"/>
      <c r="N19" s="451"/>
      <c r="O19" s="455" t="s">
        <v>3</v>
      </c>
      <c r="P19" s="456"/>
      <c r="Q19" s="456"/>
      <c r="R19" s="456"/>
      <c r="S19" s="456"/>
      <c r="T19" s="456"/>
      <c r="U19" s="457"/>
      <c r="V19" s="458"/>
      <c r="W19" s="459"/>
      <c r="X19" s="460" t="s">
        <v>4</v>
      </c>
      <c r="Y19" s="460"/>
      <c r="Z19" s="460"/>
    </row>
    <row r="20" spans="1:31" ht="20.65" customHeight="1" x14ac:dyDescent="0.25">
      <c r="A20" s="450" t="s">
        <v>165</v>
      </c>
      <c r="B20" s="451"/>
      <c r="C20" s="461" t="s">
        <v>166</v>
      </c>
      <c r="D20" s="462"/>
      <c r="E20" s="463" t="s">
        <v>167</v>
      </c>
      <c r="F20" s="464"/>
      <c r="G20" s="461" t="s">
        <v>168</v>
      </c>
      <c r="H20" s="462"/>
      <c r="I20" s="50" t="s">
        <v>169</v>
      </c>
      <c r="J20" s="463" t="s">
        <v>170</v>
      </c>
      <c r="K20" s="465"/>
      <c r="L20" s="464"/>
      <c r="M20" s="463" t="s">
        <v>212</v>
      </c>
      <c r="N20" s="464"/>
      <c r="O20" s="463" t="s">
        <v>172</v>
      </c>
      <c r="P20" s="464"/>
      <c r="Q20" s="463" t="s">
        <v>173</v>
      </c>
      <c r="R20" s="466"/>
      <c r="S20" s="467" t="s">
        <v>174</v>
      </c>
      <c r="T20" s="468"/>
      <c r="U20" s="33" t="s">
        <v>177</v>
      </c>
      <c r="V20" s="34"/>
      <c r="W20" s="35"/>
      <c r="X20" s="469" t="s">
        <v>175</v>
      </c>
      <c r="Y20" s="470"/>
      <c r="Z20" s="36" t="s">
        <v>176</v>
      </c>
    </row>
    <row r="21" spans="1:31" ht="20.65" customHeight="1" x14ac:dyDescent="0.25">
      <c r="A21" s="453" t="s">
        <v>181</v>
      </c>
      <c r="B21" s="454"/>
      <c r="C21" s="450"/>
      <c r="D21" s="451"/>
      <c r="E21" s="450"/>
      <c r="F21" s="451"/>
      <c r="G21" s="450"/>
      <c r="H21" s="451"/>
      <c r="I21" s="450"/>
      <c r="J21" s="451"/>
      <c r="K21" s="450"/>
      <c r="L21" s="451"/>
      <c r="M21" s="450"/>
      <c r="N21" s="451"/>
      <c r="O21" s="450"/>
      <c r="P21" s="451"/>
      <c r="Q21" s="450"/>
      <c r="R21" s="451"/>
      <c r="S21" s="450"/>
      <c r="T21" s="451"/>
      <c r="U21" s="450"/>
      <c r="V21" s="451"/>
      <c r="W21" s="450"/>
      <c r="X21" s="522"/>
      <c r="Y21" s="489"/>
      <c r="Z21" s="489"/>
    </row>
    <row r="22" spans="1:31" ht="13.5" customHeight="1" x14ac:dyDescent="0.25">
      <c r="A22" s="482" t="s">
        <v>17</v>
      </c>
      <c r="B22" s="483"/>
      <c r="C22" s="483"/>
      <c r="D22" s="483"/>
      <c r="E22" s="483"/>
      <c r="F22" s="483"/>
      <c r="G22" s="483"/>
      <c r="H22" s="483"/>
      <c r="I22" s="483"/>
      <c r="J22" s="483"/>
      <c r="K22" s="483"/>
      <c r="L22" s="483"/>
      <c r="M22" s="483"/>
      <c r="N22" s="483"/>
      <c r="O22" s="483"/>
      <c r="P22" s="483"/>
      <c r="Q22" s="483"/>
      <c r="R22" s="483"/>
      <c r="S22" s="483"/>
      <c r="T22" s="483"/>
      <c r="U22" s="483"/>
      <c r="V22" s="484"/>
      <c r="W22" s="545">
        <f>X23+X24+X25+X26+X28+X29+X30+X31+W32+X33+X34+X35+X36+X37+X38+X39+X40</f>
        <v>11687490.370000001</v>
      </c>
      <c r="X22" s="546"/>
      <c r="Y22" s="547">
        <f>Z23+Z24+Z25+Z26+Z28+Z29+Z30+Z31+Z32+Z33+Z34+Z35+Z36+Z37+Z38+Z39+Z40</f>
        <v>13413546.169999998</v>
      </c>
      <c r="Z22" s="547"/>
      <c r="AB22" s="20"/>
      <c r="AC22" s="83"/>
      <c r="AD22" s="20"/>
      <c r="AE22" s="20"/>
    </row>
    <row r="23" spans="1:31" ht="12.2" customHeight="1" x14ac:dyDescent="0.25">
      <c r="A23" s="489">
        <v>2</v>
      </c>
      <c r="B23" s="489">
        <v>1</v>
      </c>
      <c r="C23" s="489"/>
      <c r="D23" s="489">
        <v>1</v>
      </c>
      <c r="E23" s="489"/>
      <c r="F23" s="450">
        <v>1</v>
      </c>
      <c r="G23" s="451"/>
      <c r="H23" s="492"/>
      <c r="I23" s="492"/>
      <c r="J23" s="492"/>
      <c r="K23" s="143"/>
      <c r="L23" s="493">
        <v>2</v>
      </c>
      <c r="M23" s="493"/>
      <c r="N23" s="154">
        <v>1</v>
      </c>
      <c r="O23" s="154">
        <v>1</v>
      </c>
      <c r="P23" s="206">
        <v>1</v>
      </c>
      <c r="Q23" s="154">
        <v>1</v>
      </c>
      <c r="R23" s="192" t="s">
        <v>213</v>
      </c>
      <c r="S23" s="208" t="s">
        <v>213</v>
      </c>
      <c r="T23" s="29"/>
      <c r="U23" s="154">
        <v>0.1</v>
      </c>
      <c r="V23" s="536"/>
      <c r="W23" s="211">
        <v>8007083.6799999997</v>
      </c>
      <c r="X23" s="211">
        <v>8007083.6799999997</v>
      </c>
      <c r="Y23" s="81">
        <v>7881918.9800000004</v>
      </c>
      <c r="Z23" s="201">
        <v>9339423.25</v>
      </c>
      <c r="AA23" s="53"/>
      <c r="AB23" s="481"/>
      <c r="AC23" s="481"/>
      <c r="AD23" s="83"/>
      <c r="AE23" s="85"/>
    </row>
    <row r="24" spans="1:31" ht="12.2" customHeight="1" x14ac:dyDescent="0.25">
      <c r="A24" s="489"/>
      <c r="B24" s="489"/>
      <c r="C24" s="489"/>
      <c r="D24" s="489"/>
      <c r="E24" s="489"/>
      <c r="F24" s="490"/>
      <c r="G24" s="491"/>
      <c r="H24" s="492"/>
      <c r="I24" s="492"/>
      <c r="J24" s="492"/>
      <c r="K24" s="143"/>
      <c r="L24" s="493">
        <v>2</v>
      </c>
      <c r="M24" s="493"/>
      <c r="N24" s="154">
        <v>1</v>
      </c>
      <c r="O24" s="154">
        <v>1</v>
      </c>
      <c r="P24" s="206">
        <v>1</v>
      </c>
      <c r="Q24" s="154">
        <v>1</v>
      </c>
      <c r="R24" s="193" t="s">
        <v>217</v>
      </c>
      <c r="S24" s="209" t="s">
        <v>217</v>
      </c>
      <c r="T24" s="29"/>
      <c r="U24" s="154">
        <v>0.1</v>
      </c>
      <c r="V24" s="537"/>
      <c r="W24" s="212">
        <v>337000</v>
      </c>
      <c r="X24" s="212">
        <v>337000</v>
      </c>
      <c r="Y24" s="81">
        <v>1312593.8999999999</v>
      </c>
      <c r="Z24" s="190">
        <v>453235</v>
      </c>
      <c r="AA24" s="53"/>
      <c r="AB24" s="481"/>
      <c r="AC24" s="481"/>
      <c r="AD24" s="83"/>
      <c r="AE24" s="85"/>
    </row>
    <row r="25" spans="1:31" ht="12.2" customHeight="1" x14ac:dyDescent="0.25">
      <c r="A25" s="489"/>
      <c r="B25" s="489"/>
      <c r="C25" s="489"/>
      <c r="D25" s="489"/>
      <c r="E25" s="489"/>
      <c r="F25" s="490"/>
      <c r="G25" s="491"/>
      <c r="H25" s="492"/>
      <c r="I25" s="492"/>
      <c r="J25" s="492"/>
      <c r="K25" s="143"/>
      <c r="L25" s="493">
        <v>2</v>
      </c>
      <c r="M25" s="493"/>
      <c r="N25" s="154">
        <v>1</v>
      </c>
      <c r="O25" s="154">
        <v>1</v>
      </c>
      <c r="P25" s="206">
        <v>1</v>
      </c>
      <c r="Q25" s="154">
        <v>1</v>
      </c>
      <c r="R25" s="193" t="s">
        <v>217</v>
      </c>
      <c r="S25" s="209" t="s">
        <v>217</v>
      </c>
      <c r="T25" s="29"/>
      <c r="U25" s="154">
        <v>0.6</v>
      </c>
      <c r="V25" s="537"/>
      <c r="W25" s="213"/>
      <c r="X25" s="226">
        <v>1089225</v>
      </c>
      <c r="Y25" s="81">
        <v>905250</v>
      </c>
      <c r="Z25" s="190">
        <v>1089225</v>
      </c>
      <c r="AA25" s="53"/>
      <c r="AB25" s="481"/>
      <c r="AC25" s="481"/>
      <c r="AD25" s="83"/>
      <c r="AE25" s="85"/>
    </row>
    <row r="26" spans="1:31" ht="12.2" customHeight="1" x14ac:dyDescent="0.25">
      <c r="A26" s="489"/>
      <c r="B26" s="489"/>
      <c r="C26" s="489"/>
      <c r="D26" s="489"/>
      <c r="E26" s="489"/>
      <c r="F26" s="490"/>
      <c r="G26" s="491"/>
      <c r="H26" s="492"/>
      <c r="I26" s="492"/>
      <c r="J26" s="492"/>
      <c r="K26" s="143"/>
      <c r="L26" s="493">
        <v>2</v>
      </c>
      <c r="M26" s="493"/>
      <c r="N26" s="154">
        <v>1</v>
      </c>
      <c r="O26" s="154">
        <v>1</v>
      </c>
      <c r="P26" s="206">
        <v>1</v>
      </c>
      <c r="Q26" s="154">
        <v>1</v>
      </c>
      <c r="R26" s="193" t="s">
        <v>215</v>
      </c>
      <c r="S26" s="209" t="s">
        <v>215</v>
      </c>
      <c r="T26" s="29"/>
      <c r="U26" s="154">
        <v>0.1</v>
      </c>
      <c r="V26" s="544"/>
      <c r="W26" s="201">
        <v>421792.55</v>
      </c>
      <c r="X26" s="178">
        <v>421792.55</v>
      </c>
      <c r="Y26" s="81">
        <v>419792.55</v>
      </c>
      <c r="Z26" s="190">
        <v>421792.55</v>
      </c>
      <c r="AA26" s="53"/>
      <c r="AB26" s="83"/>
      <c r="AC26" s="83"/>
      <c r="AD26" s="83"/>
      <c r="AE26" s="20"/>
    </row>
    <row r="27" spans="1:31" ht="12.2" customHeight="1" x14ac:dyDescent="0.25">
      <c r="A27" s="489"/>
      <c r="B27" s="489"/>
      <c r="C27" s="489"/>
      <c r="D27" s="489"/>
      <c r="E27" s="489"/>
      <c r="F27" s="490"/>
      <c r="G27" s="491"/>
      <c r="H27" s="492"/>
      <c r="I27" s="492"/>
      <c r="J27" s="492"/>
      <c r="K27" s="143"/>
      <c r="L27" s="493">
        <v>2</v>
      </c>
      <c r="M27" s="493"/>
      <c r="N27" s="154">
        <v>1</v>
      </c>
      <c r="O27" s="154">
        <v>1</v>
      </c>
      <c r="P27" s="206">
        <v>1</v>
      </c>
      <c r="Q27" s="154">
        <v>1</v>
      </c>
      <c r="R27" s="193" t="s">
        <v>214</v>
      </c>
      <c r="S27" s="209" t="s">
        <v>214</v>
      </c>
      <c r="T27" s="29"/>
      <c r="U27" s="154">
        <v>0.1</v>
      </c>
      <c r="V27" s="544"/>
      <c r="W27" s="151"/>
      <c r="X27" s="227">
        <v>0</v>
      </c>
      <c r="Y27" s="81">
        <v>46057.5</v>
      </c>
      <c r="Z27" s="190">
        <v>0</v>
      </c>
      <c r="AA27" s="53"/>
      <c r="AB27" s="83"/>
      <c r="AC27" s="83"/>
      <c r="AD27" s="83"/>
      <c r="AE27" s="20"/>
    </row>
    <row r="28" spans="1:31" ht="12.2" customHeight="1" x14ac:dyDescent="0.25">
      <c r="A28" s="489"/>
      <c r="B28" s="489"/>
      <c r="C28" s="489"/>
      <c r="D28" s="489"/>
      <c r="E28" s="489"/>
      <c r="F28" s="490"/>
      <c r="G28" s="491"/>
      <c r="H28" s="492"/>
      <c r="I28" s="492"/>
      <c r="J28" s="492"/>
      <c r="K28" s="143"/>
      <c r="L28" s="493">
        <v>2</v>
      </c>
      <c r="M28" s="493"/>
      <c r="N28" s="154">
        <v>2</v>
      </c>
      <c r="O28" s="154">
        <v>2</v>
      </c>
      <c r="P28" s="206">
        <v>2</v>
      </c>
      <c r="Q28" s="154">
        <v>2</v>
      </c>
      <c r="R28" s="193" t="s">
        <v>217</v>
      </c>
      <c r="S28" s="209" t="s">
        <v>217</v>
      </c>
      <c r="T28" s="29"/>
      <c r="U28" s="154">
        <v>0.2</v>
      </c>
      <c r="V28" s="544"/>
      <c r="W28" s="201">
        <v>75000</v>
      </c>
      <c r="X28" s="178">
        <v>75000</v>
      </c>
      <c r="Y28" s="201"/>
      <c r="Z28" s="190">
        <v>75000</v>
      </c>
      <c r="AA28" s="53"/>
      <c r="AB28" s="481"/>
      <c r="AC28" s="481"/>
      <c r="AD28" s="83"/>
      <c r="AE28" s="85"/>
    </row>
    <row r="29" spans="1:31" ht="12.2" customHeight="1" x14ac:dyDescent="0.25">
      <c r="A29" s="489"/>
      <c r="B29" s="489"/>
      <c r="C29" s="489"/>
      <c r="D29" s="489"/>
      <c r="E29" s="489"/>
      <c r="F29" s="490"/>
      <c r="G29" s="491"/>
      <c r="H29" s="492"/>
      <c r="I29" s="492"/>
      <c r="J29" s="492"/>
      <c r="K29" s="143"/>
      <c r="L29" s="493">
        <v>2</v>
      </c>
      <c r="M29" s="493"/>
      <c r="N29" s="154">
        <v>2</v>
      </c>
      <c r="O29" s="154">
        <v>2</v>
      </c>
      <c r="P29" s="206">
        <v>2</v>
      </c>
      <c r="Q29" s="154">
        <v>2</v>
      </c>
      <c r="R29" s="193" t="s">
        <v>217</v>
      </c>
      <c r="S29" s="209" t="s">
        <v>217</v>
      </c>
      <c r="T29" s="29"/>
      <c r="U29" s="154">
        <v>0.4</v>
      </c>
      <c r="V29" s="544"/>
      <c r="W29" s="151">
        <v>13200</v>
      </c>
      <c r="X29" s="228">
        <v>13200</v>
      </c>
      <c r="Y29" s="81">
        <v>83200</v>
      </c>
      <c r="Z29" s="190">
        <v>13200</v>
      </c>
      <c r="AA29" s="53"/>
      <c r="AB29" s="83"/>
      <c r="AC29" s="83"/>
      <c r="AD29" s="20"/>
      <c r="AE29" s="20"/>
    </row>
    <row r="30" spans="1:31" ht="12.2" customHeight="1" x14ac:dyDescent="0.25">
      <c r="A30" s="489"/>
      <c r="B30" s="489"/>
      <c r="C30" s="489"/>
      <c r="D30" s="489"/>
      <c r="E30" s="489"/>
      <c r="F30" s="490"/>
      <c r="G30" s="491"/>
      <c r="H30" s="492"/>
      <c r="I30" s="492"/>
      <c r="J30" s="492"/>
      <c r="K30" s="143"/>
      <c r="L30" s="493">
        <v>2</v>
      </c>
      <c r="M30" s="493"/>
      <c r="N30" s="154">
        <v>2</v>
      </c>
      <c r="O30" s="154">
        <v>2</v>
      </c>
      <c r="P30" s="206">
        <v>2</v>
      </c>
      <c r="Q30" s="154">
        <v>2</v>
      </c>
      <c r="R30" s="193" t="s">
        <v>217</v>
      </c>
      <c r="S30" s="209" t="s">
        <v>217</v>
      </c>
      <c r="T30" s="29"/>
      <c r="U30" s="154">
        <v>0.5</v>
      </c>
      <c r="V30" s="544"/>
      <c r="W30" s="151">
        <v>51000</v>
      </c>
      <c r="X30" s="228">
        <v>51000</v>
      </c>
      <c r="Y30" s="81">
        <v>0</v>
      </c>
      <c r="Z30" s="190">
        <v>51000</v>
      </c>
      <c r="AA30" s="53"/>
      <c r="AB30" s="53"/>
      <c r="AC30" s="53"/>
    </row>
    <row r="31" spans="1:31" ht="12.2" customHeight="1" x14ac:dyDescent="0.25">
      <c r="A31" s="489"/>
      <c r="B31" s="489"/>
      <c r="C31" s="489"/>
      <c r="D31" s="489"/>
      <c r="E31" s="489"/>
      <c r="F31" s="490"/>
      <c r="G31" s="491"/>
      <c r="H31" s="492"/>
      <c r="I31" s="492"/>
      <c r="J31" s="492"/>
      <c r="K31" s="143"/>
      <c r="L31" s="493">
        <v>2</v>
      </c>
      <c r="M31" s="493"/>
      <c r="N31" s="154">
        <v>2</v>
      </c>
      <c r="O31" s="154">
        <v>2</v>
      </c>
      <c r="P31" s="206">
        <v>2</v>
      </c>
      <c r="Q31" s="154">
        <v>2</v>
      </c>
      <c r="R31" s="193" t="s">
        <v>213</v>
      </c>
      <c r="S31" s="209" t="s">
        <v>217</v>
      </c>
      <c r="T31" s="29"/>
      <c r="U31" s="154">
        <v>0.6</v>
      </c>
      <c r="V31" s="544"/>
      <c r="W31" s="151">
        <v>70000</v>
      </c>
      <c r="X31" s="228">
        <v>70000</v>
      </c>
      <c r="Y31" s="81">
        <v>670547.86</v>
      </c>
      <c r="Z31" s="190">
        <v>70000</v>
      </c>
      <c r="AA31" s="53"/>
      <c r="AB31" s="53"/>
      <c r="AC31" s="53"/>
    </row>
    <row r="32" spans="1:31" ht="12.2" customHeight="1" x14ac:dyDescent="0.25">
      <c r="A32" s="489"/>
      <c r="B32" s="489"/>
      <c r="C32" s="489"/>
      <c r="D32" s="489"/>
      <c r="E32" s="489"/>
      <c r="F32" s="490"/>
      <c r="G32" s="491"/>
      <c r="H32" s="492"/>
      <c r="I32" s="492"/>
      <c r="J32" s="492"/>
      <c r="K32" s="143"/>
      <c r="L32" s="493">
        <v>2</v>
      </c>
      <c r="M32" s="493"/>
      <c r="N32" s="154">
        <v>3</v>
      </c>
      <c r="O32" s="154">
        <v>3</v>
      </c>
      <c r="P32" s="206">
        <v>3</v>
      </c>
      <c r="Q32" s="154">
        <v>3</v>
      </c>
      <c r="R32" s="193" t="s">
        <v>217</v>
      </c>
      <c r="S32" s="209" t="s">
        <v>213</v>
      </c>
      <c r="T32" s="29"/>
      <c r="U32" s="154">
        <v>0.1</v>
      </c>
      <c r="V32" s="544"/>
      <c r="W32" s="215">
        <v>33400</v>
      </c>
      <c r="X32" s="215">
        <v>33400</v>
      </c>
      <c r="Y32" s="81">
        <v>682615.42</v>
      </c>
      <c r="Z32" s="190">
        <v>33400</v>
      </c>
      <c r="AA32" s="53"/>
      <c r="AB32" s="53"/>
      <c r="AC32" s="53"/>
    </row>
    <row r="33" spans="1:30" ht="12.2" customHeight="1" x14ac:dyDescent="0.25">
      <c r="A33" s="489"/>
      <c r="B33" s="489"/>
      <c r="C33" s="489"/>
      <c r="D33" s="489"/>
      <c r="E33" s="489"/>
      <c r="F33" s="490"/>
      <c r="G33" s="491"/>
      <c r="H33" s="492"/>
      <c r="I33" s="492"/>
      <c r="J33" s="492"/>
      <c r="K33" s="143"/>
      <c r="L33" s="143"/>
      <c r="M33" s="143">
        <v>2</v>
      </c>
      <c r="N33" s="205"/>
      <c r="O33" s="154">
        <v>3</v>
      </c>
      <c r="P33" s="206">
        <v>3</v>
      </c>
      <c r="Q33" s="154">
        <v>3</v>
      </c>
      <c r="R33" s="193"/>
      <c r="S33" s="209" t="s">
        <v>217</v>
      </c>
      <c r="T33" s="29"/>
      <c r="U33" s="154">
        <v>0.1</v>
      </c>
      <c r="V33" s="544"/>
      <c r="W33" s="151"/>
      <c r="X33" s="228">
        <v>48000</v>
      </c>
      <c r="Y33" s="81"/>
      <c r="Z33" s="190">
        <v>34535.18</v>
      </c>
      <c r="AA33" s="53"/>
      <c r="AB33" s="53"/>
      <c r="AC33" s="53"/>
    </row>
    <row r="34" spans="1:30" ht="12.2" customHeight="1" x14ac:dyDescent="0.25">
      <c r="A34" s="489"/>
      <c r="B34" s="489"/>
      <c r="C34" s="489"/>
      <c r="D34" s="489"/>
      <c r="E34" s="489"/>
      <c r="F34" s="490"/>
      <c r="G34" s="491"/>
      <c r="H34" s="492"/>
      <c r="I34" s="492"/>
      <c r="J34" s="492"/>
      <c r="K34" s="143"/>
      <c r="L34" s="143"/>
      <c r="M34" s="143">
        <v>2</v>
      </c>
      <c r="N34" s="205"/>
      <c r="O34" s="154">
        <v>3</v>
      </c>
      <c r="P34" s="206">
        <v>3</v>
      </c>
      <c r="Q34" s="154">
        <v>3</v>
      </c>
      <c r="R34" s="193"/>
      <c r="S34" s="209" t="s">
        <v>217</v>
      </c>
      <c r="T34" s="29"/>
      <c r="U34" s="154">
        <v>0.2</v>
      </c>
      <c r="V34" s="544"/>
      <c r="W34" s="151"/>
      <c r="X34" s="178">
        <v>136220.20000000001</v>
      </c>
      <c r="Y34" s="81"/>
      <c r="Z34" s="190">
        <v>136220.20000000001</v>
      </c>
      <c r="AA34" s="53"/>
      <c r="AB34" s="53"/>
      <c r="AC34" s="53"/>
    </row>
    <row r="35" spans="1:30" ht="12.2" customHeight="1" x14ac:dyDescent="0.25">
      <c r="A35" s="489"/>
      <c r="B35" s="489"/>
      <c r="C35" s="489"/>
      <c r="D35" s="489"/>
      <c r="E35" s="489"/>
      <c r="F35" s="490"/>
      <c r="G35" s="491"/>
      <c r="H35" s="492"/>
      <c r="I35" s="492"/>
      <c r="J35" s="492"/>
      <c r="K35" s="143"/>
      <c r="L35" s="143"/>
      <c r="M35" s="143">
        <v>2</v>
      </c>
      <c r="N35" s="205"/>
      <c r="O35" s="154">
        <v>5</v>
      </c>
      <c r="P35" s="206">
        <v>5</v>
      </c>
      <c r="Q35" s="154">
        <v>5</v>
      </c>
      <c r="R35" s="193"/>
      <c r="S35" s="209" t="s">
        <v>213</v>
      </c>
      <c r="T35" s="29"/>
      <c r="U35" s="154">
        <v>0.1</v>
      </c>
      <c r="V35" s="544"/>
      <c r="W35" s="151"/>
      <c r="X35" s="178">
        <v>589478.72</v>
      </c>
      <c r="Y35" s="81"/>
      <c r="Z35" s="190">
        <v>692182.67</v>
      </c>
      <c r="AA35" s="53"/>
      <c r="AB35" s="53"/>
      <c r="AC35" s="53"/>
    </row>
    <row r="36" spans="1:30" ht="12.2" customHeight="1" x14ac:dyDescent="0.25">
      <c r="A36" s="489"/>
      <c r="B36" s="489"/>
      <c r="C36" s="489"/>
      <c r="D36" s="489"/>
      <c r="E36" s="489"/>
      <c r="F36" s="490"/>
      <c r="G36" s="491"/>
      <c r="H36" s="492"/>
      <c r="I36" s="492"/>
      <c r="J36" s="492"/>
      <c r="K36" s="143"/>
      <c r="L36" s="143"/>
      <c r="M36" s="143">
        <v>2</v>
      </c>
      <c r="N36" s="205"/>
      <c r="O36" s="154">
        <v>5</v>
      </c>
      <c r="P36" s="206">
        <v>5</v>
      </c>
      <c r="Q36" s="154">
        <v>5</v>
      </c>
      <c r="R36" s="193"/>
      <c r="S36" s="209" t="s">
        <v>217</v>
      </c>
      <c r="T36" s="29"/>
      <c r="U36" s="154">
        <v>0.1</v>
      </c>
      <c r="V36" s="544"/>
      <c r="W36" s="151"/>
      <c r="X36" s="178">
        <v>601431.97</v>
      </c>
      <c r="Y36" s="81"/>
      <c r="Z36" s="190">
        <v>704280.9</v>
      </c>
      <c r="AA36" s="53"/>
      <c r="AB36" s="53"/>
      <c r="AC36" s="53"/>
    </row>
    <row r="37" spans="1:30" ht="12.2" customHeight="1" x14ac:dyDescent="0.25">
      <c r="A37" s="489"/>
      <c r="B37" s="489"/>
      <c r="C37" s="489"/>
      <c r="D37" s="489"/>
      <c r="E37" s="489"/>
      <c r="F37" s="490"/>
      <c r="G37" s="491"/>
      <c r="H37" s="492"/>
      <c r="I37" s="492"/>
      <c r="J37" s="492"/>
      <c r="K37" s="143"/>
      <c r="L37" s="143"/>
      <c r="M37" s="493">
        <v>2</v>
      </c>
      <c r="N37" s="493"/>
      <c r="O37" s="143">
        <v>5</v>
      </c>
      <c r="P37" s="206">
        <v>5</v>
      </c>
      <c r="Q37" s="154">
        <v>5</v>
      </c>
      <c r="R37" s="193" t="s">
        <v>215</v>
      </c>
      <c r="S37" s="209" t="s">
        <v>215</v>
      </c>
      <c r="T37" s="29"/>
      <c r="U37" s="154">
        <v>0.1</v>
      </c>
      <c r="V37" s="544"/>
      <c r="W37" s="201">
        <v>113954.91</v>
      </c>
      <c r="X37" s="178">
        <v>85553.75</v>
      </c>
      <c r="Y37" s="81">
        <v>97827.87</v>
      </c>
      <c r="Z37" s="190">
        <v>101218.79</v>
      </c>
      <c r="AA37" s="53"/>
      <c r="AB37" s="53"/>
      <c r="AC37" s="53"/>
    </row>
    <row r="38" spans="1:30" ht="12.2" customHeight="1" x14ac:dyDescent="0.25">
      <c r="A38" s="489"/>
      <c r="B38" s="489"/>
      <c r="C38" s="489"/>
      <c r="D38" s="489"/>
      <c r="E38" s="489"/>
      <c r="F38" s="490"/>
      <c r="G38" s="491"/>
      <c r="H38" s="492"/>
      <c r="I38" s="492"/>
      <c r="J38" s="492"/>
      <c r="K38" s="143"/>
      <c r="L38" s="143"/>
      <c r="M38" s="493">
        <v>2</v>
      </c>
      <c r="N38" s="493"/>
      <c r="O38" s="143">
        <v>1</v>
      </c>
      <c r="P38" s="206">
        <v>1</v>
      </c>
      <c r="Q38" s="154">
        <v>1</v>
      </c>
      <c r="R38" s="193" t="s">
        <v>217</v>
      </c>
      <c r="S38" s="209" t="s">
        <v>217</v>
      </c>
      <c r="T38" s="29"/>
      <c r="U38" s="154">
        <v>0.1</v>
      </c>
      <c r="V38" s="544"/>
      <c r="W38" s="201">
        <v>80999.5</v>
      </c>
      <c r="X38" s="178">
        <v>67193.070000000007</v>
      </c>
      <c r="Y38" s="81">
        <v>11271.37</v>
      </c>
      <c r="Z38" s="190">
        <v>136921.20000000001</v>
      </c>
      <c r="AA38" s="53"/>
      <c r="AB38" s="53"/>
      <c r="AC38" s="53"/>
    </row>
    <row r="39" spans="1:30" ht="12.2" customHeight="1" x14ac:dyDescent="0.25">
      <c r="A39" s="489"/>
      <c r="B39" s="489"/>
      <c r="C39" s="489"/>
      <c r="D39" s="489"/>
      <c r="E39" s="489"/>
      <c r="F39" s="490"/>
      <c r="G39" s="491"/>
      <c r="H39" s="492"/>
      <c r="I39" s="492"/>
      <c r="J39" s="492"/>
      <c r="K39" s="143"/>
      <c r="L39" s="493">
        <v>2</v>
      </c>
      <c r="M39" s="493"/>
      <c r="N39" s="471">
        <v>1</v>
      </c>
      <c r="O39" s="472"/>
      <c r="P39" s="206">
        <v>1</v>
      </c>
      <c r="Q39" s="154">
        <v>1</v>
      </c>
      <c r="R39" s="193" t="s">
        <v>215</v>
      </c>
      <c r="S39" s="209" t="s">
        <v>215</v>
      </c>
      <c r="T39" s="29"/>
      <c r="U39" s="154">
        <v>0.1</v>
      </c>
      <c r="V39" s="544"/>
      <c r="W39" s="201">
        <v>80304.06</v>
      </c>
      <c r="X39" s="178">
        <v>55595.87</v>
      </c>
      <c r="Y39" s="81">
        <v>80304.06</v>
      </c>
      <c r="Z39" s="190">
        <v>55595.87</v>
      </c>
      <c r="AA39" s="53"/>
      <c r="AB39" s="53"/>
      <c r="AC39" s="53"/>
    </row>
    <row r="40" spans="1:30" ht="12.2" customHeight="1" x14ac:dyDescent="0.25">
      <c r="A40" s="489"/>
      <c r="B40" s="489"/>
      <c r="C40" s="489"/>
      <c r="D40" s="489"/>
      <c r="E40" s="489"/>
      <c r="F40" s="490"/>
      <c r="G40" s="491"/>
      <c r="H40" s="492"/>
      <c r="I40" s="492"/>
      <c r="J40" s="492"/>
      <c r="K40" s="143"/>
      <c r="L40" s="493">
        <v>2</v>
      </c>
      <c r="M40" s="493"/>
      <c r="N40" s="471">
        <v>1</v>
      </c>
      <c r="O40" s="472"/>
      <c r="P40" s="207">
        <v>1</v>
      </c>
      <c r="Q40" s="172">
        <v>1</v>
      </c>
      <c r="R40" s="193" t="s">
        <v>214</v>
      </c>
      <c r="S40" s="210" t="s">
        <v>214</v>
      </c>
      <c r="T40" s="61"/>
      <c r="U40" s="154">
        <v>0.1</v>
      </c>
      <c r="V40" s="544"/>
      <c r="W40" s="201">
        <v>8484.1200000000008</v>
      </c>
      <c r="X40" s="178">
        <v>6315.56</v>
      </c>
      <c r="Y40" s="81">
        <v>8484.1200000000008</v>
      </c>
      <c r="Z40" s="190">
        <v>6315.56</v>
      </c>
      <c r="AA40" s="53"/>
      <c r="AB40" s="53"/>
      <c r="AC40" s="53"/>
    </row>
    <row r="41" spans="1:30" ht="12.2" hidden="1" customHeight="1" x14ac:dyDescent="0.25">
      <c r="A41" s="489"/>
      <c r="B41" s="489"/>
      <c r="C41" s="489"/>
      <c r="D41" s="489"/>
      <c r="E41" s="489"/>
      <c r="F41" s="490"/>
      <c r="G41" s="491"/>
      <c r="H41" s="492"/>
      <c r="I41" s="492"/>
      <c r="J41" s="492"/>
      <c r="K41" s="143"/>
      <c r="L41" s="143"/>
      <c r="M41" s="143"/>
      <c r="N41" s="72"/>
      <c r="O41" s="471"/>
      <c r="P41" s="472"/>
      <c r="Q41" s="145"/>
      <c r="R41" s="146"/>
      <c r="S41" s="73"/>
      <c r="T41" s="61"/>
      <c r="U41" s="69"/>
      <c r="V41" s="538"/>
      <c r="W41" s="214"/>
      <c r="X41" s="214"/>
      <c r="Y41" s="225"/>
      <c r="Z41" s="225"/>
      <c r="AA41" s="83"/>
      <c r="AB41" s="83"/>
      <c r="AC41" s="53"/>
    </row>
    <row r="42" spans="1:30" ht="12.2" customHeight="1" x14ac:dyDescent="0.25">
      <c r="A42" s="482" t="s">
        <v>18</v>
      </c>
      <c r="B42" s="483"/>
      <c r="C42" s="483"/>
      <c r="D42" s="483"/>
      <c r="E42" s="483"/>
      <c r="F42" s="483"/>
      <c r="G42" s="483"/>
      <c r="H42" s="483"/>
      <c r="I42" s="483"/>
      <c r="J42" s="483"/>
      <c r="K42" s="483"/>
      <c r="L42" s="483"/>
      <c r="M42" s="483"/>
      <c r="N42" s="483"/>
      <c r="O42" s="483"/>
      <c r="P42" s="483"/>
      <c r="Q42" s="483"/>
      <c r="R42" s="483"/>
      <c r="S42" s="483"/>
      <c r="T42" s="483"/>
      <c r="U42" s="483"/>
      <c r="V42" s="484"/>
      <c r="W42" s="532">
        <f>X46+X48+X49+X51+X52+X53+X54+X55+X56+X57+X58+X59+X62+X63+X64+X65+X72+X73+X75+X76+X78+X80+X82+X83+X77</f>
        <v>18141997.030000001</v>
      </c>
      <c r="X42" s="543"/>
      <c r="Y42" s="498">
        <f>Z46+Z49+Z50+Z51+Z52+Z53+Z54+Z55+Z56+Z58+Z59+Z61+Z62+Z63+Z64+Z66+Z68+Z69+Z70+Z72+Z73+Z74+Z75+Z76+Z77+Z78+Z79+Z80+Z82</f>
        <v>13420739.949999999</v>
      </c>
      <c r="Z42" s="498"/>
      <c r="AA42" s="83">
        <f>Y42-[1]GASTOS!$AA$42</f>
        <v>0</v>
      </c>
      <c r="AB42" s="83"/>
      <c r="AC42" s="53"/>
    </row>
    <row r="43" spans="1:30" ht="12.2" customHeight="1" x14ac:dyDescent="0.25">
      <c r="A43" s="499">
        <v>11</v>
      </c>
      <c r="B43" s="148"/>
      <c r="C43" s="499">
        <v>0</v>
      </c>
      <c r="D43" s="148"/>
      <c r="E43" s="499">
        <v>0</v>
      </c>
      <c r="F43" s="148"/>
      <c r="G43" s="499">
        <v>1</v>
      </c>
      <c r="H43" s="148"/>
      <c r="I43" s="499"/>
      <c r="J43" s="148"/>
      <c r="K43" s="143"/>
      <c r="L43" s="493">
        <v>2</v>
      </c>
      <c r="M43" s="493"/>
      <c r="N43" s="501">
        <v>2</v>
      </c>
      <c r="O43" s="502"/>
      <c r="P43" s="161">
        <v>1</v>
      </c>
      <c r="Q43" s="153">
        <v>1</v>
      </c>
      <c r="R43" s="161">
        <v>2</v>
      </c>
      <c r="S43" s="153">
        <v>2</v>
      </c>
      <c r="T43" s="156"/>
      <c r="U43" s="154">
        <v>0.1</v>
      </c>
      <c r="V43" s="528"/>
      <c r="W43" s="182"/>
      <c r="X43" s="229">
        <v>0</v>
      </c>
      <c r="Y43" s="201">
        <v>16238.92</v>
      </c>
      <c r="Z43" s="190">
        <v>0</v>
      </c>
      <c r="AA43" s="140"/>
      <c r="AB43" s="140"/>
      <c r="AC43" s="53"/>
      <c r="AD43" s="53"/>
    </row>
    <row r="44" spans="1:30" ht="12.2" customHeight="1" x14ac:dyDescent="0.25">
      <c r="A44" s="500"/>
      <c r="B44" s="148"/>
      <c r="C44" s="500"/>
      <c r="D44" s="148"/>
      <c r="E44" s="500"/>
      <c r="F44" s="148"/>
      <c r="G44" s="500"/>
      <c r="H44" s="148"/>
      <c r="I44" s="500"/>
      <c r="J44" s="148"/>
      <c r="K44" s="143"/>
      <c r="L44" s="493">
        <v>2</v>
      </c>
      <c r="M44" s="493"/>
      <c r="N44" s="471">
        <v>2</v>
      </c>
      <c r="O44" s="472"/>
      <c r="P44" s="206">
        <v>1</v>
      </c>
      <c r="Q44" s="144">
        <v>1</v>
      </c>
      <c r="R44" s="169" t="s">
        <v>215</v>
      </c>
      <c r="S44" s="146" t="s">
        <v>215</v>
      </c>
      <c r="T44" s="29"/>
      <c r="U44" s="154">
        <v>0.1</v>
      </c>
      <c r="V44" s="529"/>
      <c r="W44" s="183"/>
      <c r="X44" s="229">
        <v>0</v>
      </c>
      <c r="Y44" s="201"/>
      <c r="Z44" s="190">
        <v>0</v>
      </c>
      <c r="AA44" s="140"/>
      <c r="AB44" s="196"/>
      <c r="AC44" s="53"/>
      <c r="AD44" s="53"/>
    </row>
    <row r="45" spans="1:30" ht="12.2" customHeight="1" x14ac:dyDescent="0.25">
      <c r="A45" s="500"/>
      <c r="B45" s="148"/>
      <c r="C45" s="500"/>
      <c r="D45" s="148"/>
      <c r="E45" s="500"/>
      <c r="F45" s="148"/>
      <c r="G45" s="500"/>
      <c r="H45" s="148"/>
      <c r="I45" s="500"/>
      <c r="J45" s="148"/>
      <c r="K45" s="143"/>
      <c r="L45" s="493">
        <v>2</v>
      </c>
      <c r="M45" s="493"/>
      <c r="N45" s="471">
        <v>2</v>
      </c>
      <c r="O45" s="472"/>
      <c r="P45" s="206">
        <v>1</v>
      </c>
      <c r="Q45" s="144">
        <v>1</v>
      </c>
      <c r="R45" s="169" t="s">
        <v>214</v>
      </c>
      <c r="S45" s="146" t="s">
        <v>214</v>
      </c>
      <c r="T45" s="29"/>
      <c r="U45" s="154">
        <v>0.1</v>
      </c>
      <c r="V45" s="529"/>
      <c r="W45" s="183"/>
      <c r="X45" s="229">
        <v>0</v>
      </c>
      <c r="Y45" s="201"/>
      <c r="Z45" s="190">
        <v>0</v>
      </c>
      <c r="AA45" s="140"/>
      <c r="AB45" s="196"/>
      <c r="AC45" s="53"/>
      <c r="AD45" s="53"/>
    </row>
    <row r="46" spans="1:30" ht="12.2" customHeight="1" x14ac:dyDescent="0.25">
      <c r="A46" s="500"/>
      <c r="B46" s="148"/>
      <c r="C46" s="500"/>
      <c r="D46" s="148"/>
      <c r="E46" s="500"/>
      <c r="F46" s="148"/>
      <c r="G46" s="500"/>
      <c r="H46" s="148"/>
      <c r="I46" s="500"/>
      <c r="J46" s="148"/>
      <c r="K46" s="143"/>
      <c r="L46" s="493">
        <v>2</v>
      </c>
      <c r="M46" s="493"/>
      <c r="N46" s="471">
        <v>2</v>
      </c>
      <c r="O46" s="472"/>
      <c r="P46" s="206">
        <v>1</v>
      </c>
      <c r="Q46" s="144">
        <v>1</v>
      </c>
      <c r="R46" s="169" t="s">
        <v>216</v>
      </c>
      <c r="S46" s="146" t="s">
        <v>216</v>
      </c>
      <c r="T46" s="29"/>
      <c r="U46" s="154">
        <v>0.1</v>
      </c>
      <c r="V46" s="529"/>
      <c r="W46" s="183"/>
      <c r="X46" s="229">
        <v>197256.08</v>
      </c>
      <c r="Y46" s="201"/>
      <c r="Z46" s="190">
        <v>379320.96</v>
      </c>
      <c r="AA46" s="140"/>
      <c r="AB46" s="196"/>
      <c r="AC46" s="53"/>
      <c r="AD46" s="53"/>
    </row>
    <row r="47" spans="1:30" ht="12.2" customHeight="1" x14ac:dyDescent="0.25">
      <c r="A47" s="500"/>
      <c r="B47" s="148"/>
      <c r="C47" s="500"/>
      <c r="D47" s="148"/>
      <c r="E47" s="500"/>
      <c r="F47" s="148"/>
      <c r="G47" s="500"/>
      <c r="H47" s="148"/>
      <c r="I47" s="500"/>
      <c r="J47" s="148"/>
      <c r="K47" s="143"/>
      <c r="L47" s="493">
        <v>2</v>
      </c>
      <c r="M47" s="493"/>
      <c r="N47" s="471">
        <v>2</v>
      </c>
      <c r="O47" s="472"/>
      <c r="P47" s="206">
        <v>1</v>
      </c>
      <c r="Q47" s="144">
        <v>1</v>
      </c>
      <c r="R47" s="169" t="s">
        <v>218</v>
      </c>
      <c r="S47" s="146" t="s">
        <v>218</v>
      </c>
      <c r="T47" s="29"/>
      <c r="U47" s="154">
        <v>0.1</v>
      </c>
      <c r="V47" s="529"/>
      <c r="W47" s="202"/>
      <c r="X47" s="229">
        <v>0</v>
      </c>
      <c r="Y47" s="201"/>
      <c r="Z47" s="190">
        <v>0</v>
      </c>
      <c r="AA47" s="140"/>
      <c r="AB47" s="196"/>
      <c r="AC47" s="53"/>
      <c r="AD47" s="53"/>
    </row>
    <row r="48" spans="1:30" ht="12.2" customHeight="1" x14ac:dyDescent="0.25">
      <c r="A48" s="500"/>
      <c r="B48" s="148"/>
      <c r="C48" s="500"/>
      <c r="D48" s="148"/>
      <c r="E48" s="500"/>
      <c r="F48" s="148"/>
      <c r="G48" s="500"/>
      <c r="H48" s="148"/>
      <c r="I48" s="500"/>
      <c r="J48" s="148"/>
      <c r="K48" s="143"/>
      <c r="L48" s="493">
        <v>2</v>
      </c>
      <c r="M48" s="493"/>
      <c r="N48" s="471">
        <v>2</v>
      </c>
      <c r="O48" s="472"/>
      <c r="P48" s="206">
        <v>1</v>
      </c>
      <c r="Q48" s="144">
        <v>1</v>
      </c>
      <c r="R48" s="169" t="s">
        <v>219</v>
      </c>
      <c r="S48" s="146" t="s">
        <v>219</v>
      </c>
      <c r="T48" s="29"/>
      <c r="U48" s="154">
        <v>0.1</v>
      </c>
      <c r="V48" s="529"/>
      <c r="W48" s="203"/>
      <c r="X48" s="229">
        <v>1400</v>
      </c>
      <c r="Y48" s="201"/>
      <c r="Z48" s="190">
        <v>0</v>
      </c>
      <c r="AA48" s="140"/>
      <c r="AB48" s="196"/>
      <c r="AC48" s="53"/>
      <c r="AD48" s="53"/>
    </row>
    <row r="49" spans="1:30" ht="12.2" customHeight="1" x14ac:dyDescent="0.25">
      <c r="A49" s="500"/>
      <c r="B49" s="148"/>
      <c r="C49" s="500"/>
      <c r="D49" s="148"/>
      <c r="E49" s="500"/>
      <c r="F49" s="148"/>
      <c r="G49" s="500"/>
      <c r="H49" s="148"/>
      <c r="I49" s="500"/>
      <c r="J49" s="148"/>
      <c r="K49" s="143"/>
      <c r="L49" s="493">
        <v>2</v>
      </c>
      <c r="M49" s="493"/>
      <c r="N49" s="471">
        <v>2</v>
      </c>
      <c r="O49" s="472"/>
      <c r="P49" s="207">
        <v>2</v>
      </c>
      <c r="Q49" s="168">
        <v>2</v>
      </c>
      <c r="R49" s="169" t="s">
        <v>213</v>
      </c>
      <c r="S49" s="149" t="s">
        <v>213</v>
      </c>
      <c r="T49" s="29"/>
      <c r="U49" s="154">
        <v>0.1</v>
      </c>
      <c r="V49" s="529"/>
      <c r="W49" s="203"/>
      <c r="X49" s="229">
        <v>386199.84</v>
      </c>
      <c r="Y49" s="190">
        <v>0</v>
      </c>
      <c r="Z49" s="190">
        <v>488505.84</v>
      </c>
      <c r="AA49" s="140"/>
      <c r="AB49" s="196"/>
      <c r="AC49" s="53"/>
      <c r="AD49" s="53"/>
    </row>
    <row r="50" spans="1:30" ht="12.2" customHeight="1" x14ac:dyDescent="0.25">
      <c r="A50" s="500"/>
      <c r="B50" s="148"/>
      <c r="C50" s="500"/>
      <c r="D50" s="148"/>
      <c r="E50" s="500"/>
      <c r="F50" s="148"/>
      <c r="G50" s="500"/>
      <c r="H50" s="148"/>
      <c r="I50" s="500"/>
      <c r="J50" s="148"/>
      <c r="K50" s="143"/>
      <c r="L50" s="493">
        <v>2</v>
      </c>
      <c r="M50" s="493"/>
      <c r="N50" s="511">
        <v>2</v>
      </c>
      <c r="O50" s="512"/>
      <c r="P50" s="197">
        <v>2</v>
      </c>
      <c r="Q50" s="141">
        <v>2</v>
      </c>
      <c r="R50" s="170" t="s">
        <v>217</v>
      </c>
      <c r="S50" s="60" t="s">
        <v>217</v>
      </c>
      <c r="T50" s="29"/>
      <c r="U50" s="154">
        <v>0.1</v>
      </c>
      <c r="V50" s="529"/>
      <c r="W50" s="203"/>
      <c r="X50" s="230">
        <v>0</v>
      </c>
      <c r="Y50" s="190">
        <v>0</v>
      </c>
      <c r="Z50" s="190">
        <v>108678</v>
      </c>
      <c r="AA50" s="140"/>
      <c r="AB50" s="196"/>
      <c r="AC50" s="53"/>
      <c r="AD50" s="53"/>
    </row>
    <row r="51" spans="1:30" ht="12.2" customHeight="1" x14ac:dyDescent="0.25">
      <c r="A51" s="500"/>
      <c r="B51" s="148"/>
      <c r="C51" s="500"/>
      <c r="D51" s="148"/>
      <c r="E51" s="500"/>
      <c r="F51" s="148"/>
      <c r="G51" s="500"/>
      <c r="H51" s="148"/>
      <c r="I51" s="500"/>
      <c r="J51" s="148"/>
      <c r="K51" s="143"/>
      <c r="L51" s="143"/>
      <c r="M51" s="493">
        <v>2</v>
      </c>
      <c r="N51" s="493"/>
      <c r="O51" s="143">
        <v>2</v>
      </c>
      <c r="P51" s="197">
        <v>3</v>
      </c>
      <c r="Q51" s="141">
        <v>3</v>
      </c>
      <c r="R51" s="60"/>
      <c r="S51" s="60" t="s">
        <v>213</v>
      </c>
      <c r="T51" s="61"/>
      <c r="U51" s="154">
        <v>0.1</v>
      </c>
      <c r="V51" s="529"/>
      <c r="W51" s="62"/>
      <c r="X51" s="229">
        <v>25845</v>
      </c>
      <c r="Y51" s="224"/>
      <c r="Z51" s="190">
        <v>1600</v>
      </c>
      <c r="AA51" s="140"/>
      <c r="AB51" s="140"/>
      <c r="AC51" s="53"/>
      <c r="AD51" s="53"/>
    </row>
    <row r="52" spans="1:30" ht="12.2" customHeight="1" x14ac:dyDescent="0.25">
      <c r="A52" s="500"/>
      <c r="B52" s="148"/>
      <c r="C52" s="500"/>
      <c r="D52" s="148"/>
      <c r="E52" s="500"/>
      <c r="F52" s="148"/>
      <c r="G52" s="500"/>
      <c r="H52" s="148"/>
      <c r="I52" s="500"/>
      <c r="J52" s="148"/>
      <c r="K52" s="143"/>
      <c r="L52" s="143"/>
      <c r="M52" s="493">
        <v>2</v>
      </c>
      <c r="N52" s="493"/>
      <c r="O52" s="143">
        <v>2</v>
      </c>
      <c r="P52" s="198">
        <v>5</v>
      </c>
      <c r="Q52" s="75">
        <v>4</v>
      </c>
      <c r="R52" s="60"/>
      <c r="S52" s="76" t="s">
        <v>213</v>
      </c>
      <c r="T52" s="61"/>
      <c r="U52" s="154">
        <v>0.1</v>
      </c>
      <c r="V52" s="529"/>
      <c r="W52" s="62"/>
      <c r="X52" s="229">
        <v>75776</v>
      </c>
      <c r="Y52" s="224"/>
      <c r="Z52" s="81">
        <v>75776</v>
      </c>
      <c r="AA52" s="140"/>
      <c r="AB52" s="140"/>
      <c r="AC52" s="53"/>
    </row>
    <row r="53" spans="1:30" ht="12.2" customHeight="1" x14ac:dyDescent="0.25">
      <c r="A53" s="500"/>
      <c r="B53" s="148"/>
      <c r="C53" s="500"/>
      <c r="D53" s="148"/>
      <c r="E53" s="500"/>
      <c r="F53" s="148"/>
      <c r="G53" s="500"/>
      <c r="H53" s="148"/>
      <c r="I53" s="500"/>
      <c r="J53" s="148"/>
      <c r="K53" s="143"/>
      <c r="L53" s="143"/>
      <c r="M53" s="493">
        <v>2</v>
      </c>
      <c r="N53" s="493"/>
      <c r="O53" s="143">
        <v>2</v>
      </c>
      <c r="P53" s="198">
        <v>7</v>
      </c>
      <c r="Q53" s="75">
        <v>5</v>
      </c>
      <c r="R53" s="60"/>
      <c r="S53" s="76" t="s">
        <v>213</v>
      </c>
      <c r="T53" s="61"/>
      <c r="U53" s="154">
        <v>0.1</v>
      </c>
      <c r="V53" s="529"/>
      <c r="W53" s="62"/>
      <c r="X53" s="231">
        <v>179443.44</v>
      </c>
      <c r="Y53" s="224"/>
      <c r="Z53" s="190">
        <v>332014.48</v>
      </c>
      <c r="AA53" s="140"/>
      <c r="AB53" s="140"/>
      <c r="AC53" s="53"/>
    </row>
    <row r="54" spans="1:30" ht="12.2" customHeight="1" x14ac:dyDescent="0.25">
      <c r="A54" s="500"/>
      <c r="B54" s="148"/>
      <c r="C54" s="500"/>
      <c r="D54" s="148"/>
      <c r="E54" s="500"/>
      <c r="F54" s="148"/>
      <c r="G54" s="500"/>
      <c r="H54" s="148"/>
      <c r="I54" s="500"/>
      <c r="J54" s="148"/>
      <c r="K54" s="150"/>
      <c r="L54" s="150"/>
      <c r="M54" s="510">
        <v>2</v>
      </c>
      <c r="N54" s="510"/>
      <c r="O54" s="150">
        <v>2</v>
      </c>
      <c r="P54" s="198">
        <v>7</v>
      </c>
      <c r="Q54" s="75">
        <v>5</v>
      </c>
      <c r="R54" s="76"/>
      <c r="S54" s="76" t="s">
        <v>219</v>
      </c>
      <c r="T54" s="77"/>
      <c r="U54" s="154">
        <v>0.1</v>
      </c>
      <c r="V54" s="529"/>
      <c r="W54" s="80"/>
      <c r="X54" s="218">
        <v>83000.02</v>
      </c>
      <c r="Y54" s="217"/>
      <c r="Z54" s="81">
        <v>83000.02</v>
      </c>
      <c r="AA54" s="140"/>
      <c r="AB54" s="84"/>
      <c r="AC54" s="53"/>
    </row>
    <row r="55" spans="1:30" ht="12.2" customHeight="1" x14ac:dyDescent="0.25">
      <c r="A55" s="500"/>
      <c r="B55" s="148"/>
      <c r="C55" s="500"/>
      <c r="D55" s="148"/>
      <c r="E55" s="500"/>
      <c r="F55" s="148"/>
      <c r="G55" s="500"/>
      <c r="H55" s="148"/>
      <c r="I55" s="500"/>
      <c r="J55" s="148"/>
      <c r="K55" s="150"/>
      <c r="L55" s="150"/>
      <c r="M55" s="510">
        <v>2</v>
      </c>
      <c r="N55" s="510"/>
      <c r="O55" s="150">
        <v>2</v>
      </c>
      <c r="P55" s="75"/>
      <c r="Q55" s="75">
        <v>6</v>
      </c>
      <c r="R55" s="76"/>
      <c r="S55" s="76" t="s">
        <v>217</v>
      </c>
      <c r="T55" s="199"/>
      <c r="U55" s="154">
        <v>0.1</v>
      </c>
      <c r="V55" s="529"/>
      <c r="W55" s="80"/>
      <c r="X55" s="218">
        <v>148412.75</v>
      </c>
      <c r="Y55" s="217"/>
      <c r="Z55" s="81">
        <v>148412.75</v>
      </c>
      <c r="AA55" s="140"/>
      <c r="AB55" s="84"/>
      <c r="AC55" s="53"/>
    </row>
    <row r="56" spans="1:30" ht="12.2" customHeight="1" x14ac:dyDescent="0.25">
      <c r="A56" s="500"/>
      <c r="B56" s="148"/>
      <c r="C56" s="500"/>
      <c r="D56" s="148"/>
      <c r="E56" s="500"/>
      <c r="F56" s="148"/>
      <c r="G56" s="500"/>
      <c r="H56" s="148"/>
      <c r="I56" s="500"/>
      <c r="J56" s="148"/>
      <c r="K56" s="150"/>
      <c r="L56" s="150"/>
      <c r="M56" s="163">
        <v>2</v>
      </c>
      <c r="N56" s="159"/>
      <c r="O56" s="150">
        <v>2</v>
      </c>
      <c r="P56" s="75"/>
      <c r="Q56" s="75">
        <v>6</v>
      </c>
      <c r="R56" s="76"/>
      <c r="S56" s="76" t="s">
        <v>215</v>
      </c>
      <c r="T56" s="200"/>
      <c r="U56" s="154">
        <v>0.1</v>
      </c>
      <c r="V56" s="529"/>
      <c r="W56" s="80"/>
      <c r="X56" s="218">
        <v>167195.29999999999</v>
      </c>
      <c r="Y56" s="217"/>
      <c r="Z56" s="81">
        <v>77120.56</v>
      </c>
      <c r="AA56" s="140"/>
      <c r="AB56" s="84"/>
      <c r="AC56" s="53"/>
    </row>
    <row r="57" spans="1:30" ht="12.2" customHeight="1" x14ac:dyDescent="0.25">
      <c r="A57" s="500"/>
      <c r="B57" s="451">
        <v>0</v>
      </c>
      <c r="C57" s="500"/>
      <c r="D57" s="517">
        <v>0</v>
      </c>
      <c r="E57" s="500"/>
      <c r="F57" s="517">
        <v>1</v>
      </c>
      <c r="G57" s="500"/>
      <c r="H57" s="517"/>
      <c r="I57" s="500"/>
      <c r="J57" s="489"/>
      <c r="K57" s="152"/>
      <c r="L57" s="160">
        <v>2</v>
      </c>
      <c r="M57" s="150">
        <v>2</v>
      </c>
      <c r="N57" s="165">
        <v>3</v>
      </c>
      <c r="O57" s="150">
        <v>2</v>
      </c>
      <c r="P57" s="171">
        <v>1</v>
      </c>
      <c r="Q57" s="75">
        <v>7</v>
      </c>
      <c r="R57" s="160">
        <v>1</v>
      </c>
      <c r="S57" s="76" t="s">
        <v>217</v>
      </c>
      <c r="T57" s="200"/>
      <c r="U57" s="154">
        <v>0.4</v>
      </c>
      <c r="V57" s="529"/>
      <c r="W57" s="174"/>
      <c r="X57" s="218">
        <v>6720.23</v>
      </c>
      <c r="Y57" s="216">
        <v>0</v>
      </c>
      <c r="Z57" s="190">
        <v>0</v>
      </c>
      <c r="AA57" s="140"/>
      <c r="AB57" s="95"/>
      <c r="AC57" s="53"/>
    </row>
    <row r="58" spans="1:30" ht="12.2" customHeight="1" x14ac:dyDescent="0.25">
      <c r="A58" s="500"/>
      <c r="B58" s="491"/>
      <c r="C58" s="500"/>
      <c r="D58" s="518"/>
      <c r="E58" s="500"/>
      <c r="F58" s="518"/>
      <c r="G58" s="500"/>
      <c r="H58" s="518"/>
      <c r="I58" s="500"/>
      <c r="J58" s="489"/>
      <c r="K58" s="152"/>
      <c r="L58" s="161">
        <v>2</v>
      </c>
      <c r="M58" s="150">
        <v>2</v>
      </c>
      <c r="N58" s="166">
        <v>3</v>
      </c>
      <c r="O58" s="150">
        <v>2</v>
      </c>
      <c r="P58" s="154">
        <v>2</v>
      </c>
      <c r="Q58" s="75">
        <v>7</v>
      </c>
      <c r="R58" s="161">
        <v>1</v>
      </c>
      <c r="S58" s="76" t="s">
        <v>217</v>
      </c>
      <c r="T58" s="200"/>
      <c r="U58" s="154">
        <v>0.6</v>
      </c>
      <c r="V58" s="529"/>
      <c r="W58" s="174"/>
      <c r="X58" s="218">
        <v>29299.26</v>
      </c>
      <c r="Y58" s="216">
        <v>0</v>
      </c>
      <c r="Z58" s="190">
        <v>169555.59</v>
      </c>
      <c r="AA58" s="140"/>
      <c r="AB58" s="95"/>
      <c r="AC58" s="53"/>
    </row>
    <row r="59" spans="1:30" ht="12.2" customHeight="1" x14ac:dyDescent="0.25">
      <c r="A59" s="500"/>
      <c r="B59" s="491"/>
      <c r="C59" s="500"/>
      <c r="D59" s="518"/>
      <c r="E59" s="500"/>
      <c r="F59" s="518"/>
      <c r="G59" s="500"/>
      <c r="H59" s="518"/>
      <c r="I59" s="500"/>
      <c r="J59" s="489"/>
      <c r="K59" s="152"/>
      <c r="L59" s="161">
        <v>2</v>
      </c>
      <c r="M59" s="150">
        <v>2</v>
      </c>
      <c r="N59" s="166">
        <v>3</v>
      </c>
      <c r="O59" s="150">
        <v>2</v>
      </c>
      <c r="P59" s="154">
        <v>3</v>
      </c>
      <c r="Q59" s="155">
        <v>8</v>
      </c>
      <c r="R59" s="161">
        <v>2</v>
      </c>
      <c r="S59" s="155">
        <v>5</v>
      </c>
      <c r="T59" s="200"/>
      <c r="U59" s="154">
        <v>0.1</v>
      </c>
      <c r="V59" s="529"/>
      <c r="W59" s="174"/>
      <c r="X59" s="81">
        <v>11800</v>
      </c>
      <c r="Y59" s="216">
        <v>0</v>
      </c>
      <c r="Z59" s="190">
        <v>14278</v>
      </c>
      <c r="AA59" s="140"/>
      <c r="AB59" s="95"/>
      <c r="AC59" s="53"/>
    </row>
    <row r="60" spans="1:30" ht="12.2" customHeight="1" x14ac:dyDescent="0.25">
      <c r="A60" s="500"/>
      <c r="B60" s="491"/>
      <c r="C60" s="500"/>
      <c r="D60" s="518"/>
      <c r="E60" s="500"/>
      <c r="F60" s="518"/>
      <c r="G60" s="500"/>
      <c r="H60" s="518"/>
      <c r="I60" s="500"/>
      <c r="J60" s="489"/>
      <c r="K60" s="152"/>
      <c r="L60" s="161">
        <v>2</v>
      </c>
      <c r="M60" s="150">
        <v>2</v>
      </c>
      <c r="N60" s="166">
        <v>3</v>
      </c>
      <c r="O60" s="150">
        <v>2</v>
      </c>
      <c r="P60" s="154">
        <v>3</v>
      </c>
      <c r="Q60" s="153">
        <v>8</v>
      </c>
      <c r="R60" s="161">
        <v>3</v>
      </c>
      <c r="S60" s="153">
        <v>7</v>
      </c>
      <c r="T60" s="200"/>
      <c r="U60" s="154">
        <v>0.4</v>
      </c>
      <c r="V60" s="529"/>
      <c r="W60" s="174"/>
      <c r="X60" s="81">
        <v>0</v>
      </c>
      <c r="Y60" s="216">
        <v>0</v>
      </c>
      <c r="Z60" s="190">
        <v>0</v>
      </c>
      <c r="AA60" s="140"/>
      <c r="AB60" s="95"/>
      <c r="AC60" s="53"/>
    </row>
    <row r="61" spans="1:30" ht="12.2" customHeight="1" x14ac:dyDescent="0.25">
      <c r="A61" s="500"/>
      <c r="B61" s="491"/>
      <c r="C61" s="500"/>
      <c r="D61" s="518"/>
      <c r="E61" s="500"/>
      <c r="F61" s="518"/>
      <c r="G61" s="500"/>
      <c r="H61" s="518"/>
      <c r="I61" s="500"/>
      <c r="J61" s="489"/>
      <c r="K61" s="152"/>
      <c r="L61" s="161">
        <v>2</v>
      </c>
      <c r="M61" s="150">
        <v>2</v>
      </c>
      <c r="N61" s="166">
        <v>3</v>
      </c>
      <c r="O61" s="150">
        <v>2</v>
      </c>
      <c r="P61" s="154">
        <v>3</v>
      </c>
      <c r="Q61" s="153">
        <v>8</v>
      </c>
      <c r="R61" s="161">
        <v>4</v>
      </c>
      <c r="S61" s="153">
        <v>7</v>
      </c>
      <c r="T61" s="200"/>
      <c r="U61" s="154">
        <v>0.6</v>
      </c>
      <c r="V61" s="529"/>
      <c r="W61" s="174"/>
      <c r="X61" s="81">
        <v>0</v>
      </c>
      <c r="Y61" s="216">
        <v>0</v>
      </c>
      <c r="Z61" s="190">
        <v>80920</v>
      </c>
      <c r="AA61" s="140"/>
      <c r="AB61" s="95"/>
      <c r="AC61" s="53"/>
    </row>
    <row r="62" spans="1:30" ht="12.2" customHeight="1" x14ac:dyDescent="0.25">
      <c r="A62" s="500"/>
      <c r="B62" s="491"/>
      <c r="C62" s="500"/>
      <c r="D62" s="518"/>
      <c r="E62" s="500"/>
      <c r="F62" s="518"/>
      <c r="G62" s="500"/>
      <c r="H62" s="518"/>
      <c r="I62" s="500"/>
      <c r="J62" s="489"/>
      <c r="K62" s="152"/>
      <c r="L62" s="161">
        <v>2</v>
      </c>
      <c r="M62" s="150">
        <v>2</v>
      </c>
      <c r="N62" s="166">
        <v>3</v>
      </c>
      <c r="O62" s="150">
        <v>3</v>
      </c>
      <c r="P62" s="154">
        <v>4</v>
      </c>
      <c r="Q62" s="153">
        <v>1</v>
      </c>
      <c r="R62" s="161">
        <v>1</v>
      </c>
      <c r="S62" s="153">
        <v>1</v>
      </c>
      <c r="T62" s="200"/>
      <c r="U62" s="154">
        <v>0.1</v>
      </c>
      <c r="V62" s="529"/>
      <c r="W62" s="174"/>
      <c r="X62" s="81">
        <v>950964.47</v>
      </c>
      <c r="Y62" s="216">
        <v>0</v>
      </c>
      <c r="Z62" s="190">
        <v>830785.37</v>
      </c>
      <c r="AA62" s="140"/>
      <c r="AB62" s="95"/>
      <c r="AC62" s="53"/>
    </row>
    <row r="63" spans="1:30" ht="12.2" customHeight="1" x14ac:dyDescent="0.25">
      <c r="A63" s="500"/>
      <c r="B63" s="491"/>
      <c r="C63" s="500"/>
      <c r="D63" s="518"/>
      <c r="E63" s="500"/>
      <c r="F63" s="518"/>
      <c r="G63" s="500"/>
      <c r="H63" s="518"/>
      <c r="I63" s="500"/>
      <c r="J63" s="489"/>
      <c r="K63" s="152"/>
      <c r="L63" s="161">
        <v>2</v>
      </c>
      <c r="M63" s="150">
        <v>2</v>
      </c>
      <c r="N63" s="166">
        <v>3</v>
      </c>
      <c r="O63" s="150">
        <v>3</v>
      </c>
      <c r="P63" s="154">
        <v>5</v>
      </c>
      <c r="Q63" s="153">
        <v>1</v>
      </c>
      <c r="R63" s="161">
        <v>4</v>
      </c>
      <c r="S63" s="153">
        <v>3</v>
      </c>
      <c r="T63" s="200"/>
      <c r="U63" s="154">
        <v>0.2</v>
      </c>
      <c r="V63" s="529"/>
      <c r="W63" s="174"/>
      <c r="X63" s="81">
        <v>4773000</v>
      </c>
      <c r="Y63" s="216">
        <v>0</v>
      </c>
      <c r="Z63" s="190">
        <v>610000</v>
      </c>
      <c r="AA63" s="140"/>
      <c r="AB63" s="95"/>
      <c r="AC63" s="53"/>
    </row>
    <row r="64" spans="1:30" ht="12.2" customHeight="1" x14ac:dyDescent="0.25">
      <c r="A64" s="500"/>
      <c r="B64" s="491"/>
      <c r="C64" s="500"/>
      <c r="D64" s="518"/>
      <c r="E64" s="500"/>
      <c r="F64" s="518"/>
      <c r="G64" s="500"/>
      <c r="H64" s="518"/>
      <c r="I64" s="500"/>
      <c r="J64" s="489"/>
      <c r="K64" s="152"/>
      <c r="L64" s="161">
        <v>2</v>
      </c>
      <c r="M64" s="150">
        <v>2</v>
      </c>
      <c r="N64" s="166">
        <v>3</v>
      </c>
      <c r="O64" s="150">
        <v>3</v>
      </c>
      <c r="P64" s="154">
        <v>5</v>
      </c>
      <c r="Q64" s="153">
        <v>1</v>
      </c>
      <c r="R64" s="161">
        <v>5</v>
      </c>
      <c r="S64" s="153">
        <v>4</v>
      </c>
      <c r="T64" s="200"/>
      <c r="U64" s="154">
        <v>0.1</v>
      </c>
      <c r="V64" s="529"/>
      <c r="W64" s="174"/>
      <c r="X64" s="81">
        <v>285000</v>
      </c>
      <c r="Y64" s="216">
        <v>0</v>
      </c>
      <c r="Z64" s="190">
        <v>6708.3</v>
      </c>
      <c r="AA64" s="140"/>
      <c r="AB64" s="95"/>
      <c r="AC64" s="53"/>
    </row>
    <row r="65" spans="1:29" ht="12.2" customHeight="1" x14ac:dyDescent="0.25">
      <c r="A65" s="500"/>
      <c r="B65" s="491"/>
      <c r="C65" s="500"/>
      <c r="D65" s="518"/>
      <c r="E65" s="500"/>
      <c r="F65" s="518"/>
      <c r="G65" s="500"/>
      <c r="H65" s="518"/>
      <c r="I65" s="500"/>
      <c r="J65" s="489"/>
      <c r="K65" s="152"/>
      <c r="L65" s="161"/>
      <c r="M65" s="150">
        <v>2</v>
      </c>
      <c r="N65" s="166"/>
      <c r="O65" s="150">
        <v>3</v>
      </c>
      <c r="P65" s="154"/>
      <c r="Q65" s="153">
        <v>2</v>
      </c>
      <c r="R65" s="161"/>
      <c r="S65" s="153">
        <v>3</v>
      </c>
      <c r="T65" s="200"/>
      <c r="U65" s="154">
        <v>0.1</v>
      </c>
      <c r="V65" s="529"/>
      <c r="W65" s="174"/>
      <c r="X65" s="81">
        <v>21535</v>
      </c>
      <c r="Y65" s="216"/>
      <c r="Z65" s="81">
        <v>0</v>
      </c>
      <c r="AA65" s="140"/>
      <c r="AB65" s="95"/>
      <c r="AC65" s="53"/>
    </row>
    <row r="66" spans="1:29" ht="12.2" customHeight="1" x14ac:dyDescent="0.25">
      <c r="A66" s="500"/>
      <c r="B66" s="491"/>
      <c r="C66" s="500"/>
      <c r="D66" s="518"/>
      <c r="E66" s="500"/>
      <c r="F66" s="518"/>
      <c r="G66" s="500"/>
      <c r="H66" s="518"/>
      <c r="I66" s="500"/>
      <c r="J66" s="489"/>
      <c r="K66" s="152"/>
      <c r="L66" s="161"/>
      <c r="M66" s="150">
        <v>2</v>
      </c>
      <c r="N66" s="166"/>
      <c r="O66" s="150">
        <v>3</v>
      </c>
      <c r="P66" s="154"/>
      <c r="Q66" s="153">
        <v>2</v>
      </c>
      <c r="R66" s="161"/>
      <c r="S66" s="153">
        <v>1</v>
      </c>
      <c r="T66" s="200"/>
      <c r="U66" s="154">
        <v>0.1</v>
      </c>
      <c r="V66" s="529"/>
      <c r="W66" s="174"/>
      <c r="X66" s="81">
        <v>0</v>
      </c>
      <c r="Y66" s="216"/>
      <c r="Z66" s="190">
        <v>6655.2</v>
      </c>
      <c r="AA66" s="140"/>
      <c r="AB66" s="95"/>
      <c r="AC66" s="53"/>
    </row>
    <row r="67" spans="1:29" ht="12.2" customHeight="1" x14ac:dyDescent="0.25">
      <c r="A67" s="500"/>
      <c r="B67" s="491"/>
      <c r="C67" s="500"/>
      <c r="D67" s="518"/>
      <c r="E67" s="500"/>
      <c r="F67" s="518"/>
      <c r="G67" s="500"/>
      <c r="H67" s="518"/>
      <c r="I67" s="500"/>
      <c r="J67" s="489"/>
      <c r="K67" s="152"/>
      <c r="L67" s="161"/>
      <c r="M67" s="150">
        <v>2</v>
      </c>
      <c r="N67" s="166"/>
      <c r="O67" s="150">
        <v>3</v>
      </c>
      <c r="P67" s="154"/>
      <c r="Q67" s="153">
        <v>2</v>
      </c>
      <c r="R67" s="161"/>
      <c r="S67" s="153">
        <v>2</v>
      </c>
      <c r="T67" s="200"/>
      <c r="U67" s="154">
        <v>0.1</v>
      </c>
      <c r="V67" s="529"/>
      <c r="W67" s="174"/>
      <c r="X67" s="81">
        <v>0</v>
      </c>
      <c r="Y67" s="216"/>
      <c r="Z67" s="81">
        <v>0</v>
      </c>
      <c r="AA67" s="140"/>
      <c r="AB67" s="95"/>
      <c r="AC67" s="53"/>
    </row>
    <row r="68" spans="1:29" ht="12.2" customHeight="1" x14ac:dyDescent="0.25">
      <c r="A68" s="500"/>
      <c r="B68" s="491"/>
      <c r="C68" s="500"/>
      <c r="D68" s="518"/>
      <c r="E68" s="500"/>
      <c r="F68" s="518"/>
      <c r="G68" s="500"/>
      <c r="H68" s="518"/>
      <c r="I68" s="500"/>
      <c r="J68" s="489"/>
      <c r="K68" s="152"/>
      <c r="L68" s="161"/>
      <c r="M68" s="150">
        <v>2</v>
      </c>
      <c r="N68" s="166"/>
      <c r="O68" s="150">
        <v>3</v>
      </c>
      <c r="P68" s="154"/>
      <c r="Q68" s="153">
        <v>3</v>
      </c>
      <c r="R68" s="161"/>
      <c r="S68" s="153">
        <v>1</v>
      </c>
      <c r="T68" s="200"/>
      <c r="U68" s="154">
        <v>0.1</v>
      </c>
      <c r="V68" s="529"/>
      <c r="W68" s="174"/>
      <c r="X68" s="81">
        <v>0</v>
      </c>
      <c r="Y68" s="216"/>
      <c r="Z68" s="190">
        <v>60180</v>
      </c>
      <c r="AA68" s="140"/>
      <c r="AB68" s="95"/>
      <c r="AC68" s="53"/>
    </row>
    <row r="69" spans="1:29" ht="12.2" customHeight="1" x14ac:dyDescent="0.25">
      <c r="A69" s="500"/>
      <c r="B69" s="491"/>
      <c r="C69" s="500"/>
      <c r="D69" s="518"/>
      <c r="E69" s="500"/>
      <c r="F69" s="518"/>
      <c r="G69" s="500"/>
      <c r="H69" s="518"/>
      <c r="I69" s="500"/>
      <c r="J69" s="489"/>
      <c r="K69" s="152"/>
      <c r="L69" s="161"/>
      <c r="M69" s="150">
        <v>2</v>
      </c>
      <c r="N69" s="166"/>
      <c r="O69" s="150">
        <v>3</v>
      </c>
      <c r="P69" s="154"/>
      <c r="Q69" s="153">
        <v>3</v>
      </c>
      <c r="R69" s="161"/>
      <c r="S69" s="153">
        <v>2</v>
      </c>
      <c r="T69" s="200"/>
      <c r="U69" s="154">
        <v>0.1</v>
      </c>
      <c r="V69" s="529"/>
      <c r="W69" s="174"/>
      <c r="X69" s="81">
        <v>0</v>
      </c>
      <c r="Y69" s="216"/>
      <c r="Z69" s="190">
        <v>89455.8</v>
      </c>
      <c r="AA69" s="140"/>
      <c r="AB69" s="95"/>
      <c r="AC69" s="53"/>
    </row>
    <row r="70" spans="1:29" ht="12.2" customHeight="1" x14ac:dyDescent="0.25">
      <c r="A70" s="500"/>
      <c r="B70" s="491"/>
      <c r="C70" s="500"/>
      <c r="D70" s="518"/>
      <c r="E70" s="500"/>
      <c r="F70" s="518"/>
      <c r="G70" s="500"/>
      <c r="H70" s="518"/>
      <c r="I70" s="500"/>
      <c r="J70" s="489"/>
      <c r="K70" s="152"/>
      <c r="L70" s="161"/>
      <c r="M70" s="150">
        <v>2</v>
      </c>
      <c r="N70" s="166"/>
      <c r="O70" s="150">
        <v>3</v>
      </c>
      <c r="P70" s="154"/>
      <c r="Q70" s="153">
        <v>3</v>
      </c>
      <c r="R70" s="161"/>
      <c r="S70" s="153">
        <v>3</v>
      </c>
      <c r="T70" s="200"/>
      <c r="U70" s="154">
        <v>0.1</v>
      </c>
      <c r="V70" s="529"/>
      <c r="W70" s="174"/>
      <c r="X70" s="81">
        <v>0</v>
      </c>
      <c r="Y70" s="216"/>
      <c r="Z70" s="190">
        <v>5791.44</v>
      </c>
      <c r="AA70" s="140"/>
      <c r="AB70" s="95"/>
      <c r="AC70" s="53"/>
    </row>
    <row r="71" spans="1:29" ht="12.2" customHeight="1" x14ac:dyDescent="0.25">
      <c r="A71" s="500"/>
      <c r="B71" s="491"/>
      <c r="C71" s="500"/>
      <c r="D71" s="518"/>
      <c r="E71" s="500"/>
      <c r="F71" s="518"/>
      <c r="G71" s="500"/>
      <c r="H71" s="518"/>
      <c r="I71" s="500"/>
      <c r="J71" s="489"/>
      <c r="K71" s="152"/>
      <c r="L71" s="161"/>
      <c r="M71" s="150">
        <v>2</v>
      </c>
      <c r="N71" s="166"/>
      <c r="O71" s="150">
        <v>3</v>
      </c>
      <c r="P71" s="154"/>
      <c r="Q71" s="153">
        <v>3</v>
      </c>
      <c r="R71" s="161"/>
      <c r="S71" s="153">
        <v>4</v>
      </c>
      <c r="T71" s="200"/>
      <c r="U71" s="154">
        <v>0.1</v>
      </c>
      <c r="V71" s="529"/>
      <c r="W71" s="174"/>
      <c r="X71" s="81">
        <v>0</v>
      </c>
      <c r="Y71" s="216"/>
      <c r="Z71" s="190">
        <v>0</v>
      </c>
      <c r="AA71" s="140"/>
      <c r="AB71" s="95"/>
      <c r="AC71" s="53"/>
    </row>
    <row r="72" spans="1:29" ht="12.2" customHeight="1" x14ac:dyDescent="0.25">
      <c r="A72" s="500"/>
      <c r="B72" s="491"/>
      <c r="C72" s="500"/>
      <c r="D72" s="518"/>
      <c r="E72" s="500"/>
      <c r="F72" s="518"/>
      <c r="G72" s="500"/>
      <c r="H72" s="518"/>
      <c r="I72" s="500"/>
      <c r="J72" s="489"/>
      <c r="K72" s="152"/>
      <c r="L72" s="161"/>
      <c r="M72" s="150">
        <v>2</v>
      </c>
      <c r="N72" s="166"/>
      <c r="O72" s="150">
        <v>3</v>
      </c>
      <c r="P72" s="154"/>
      <c r="Q72" s="153">
        <v>5</v>
      </c>
      <c r="R72" s="161"/>
      <c r="S72" s="153">
        <v>4</v>
      </c>
      <c r="T72" s="200"/>
      <c r="U72" s="154">
        <v>0.1</v>
      </c>
      <c r="V72" s="529"/>
      <c r="W72" s="174"/>
      <c r="X72" s="81">
        <v>72806</v>
      </c>
      <c r="Y72" s="216"/>
      <c r="Z72" s="190">
        <v>73726.399999999994</v>
      </c>
      <c r="AA72" s="140"/>
      <c r="AB72" s="95"/>
      <c r="AC72" s="53"/>
    </row>
    <row r="73" spans="1:29" ht="12.2" customHeight="1" x14ac:dyDescent="0.25">
      <c r="A73" s="500"/>
      <c r="B73" s="491"/>
      <c r="C73" s="500"/>
      <c r="D73" s="518"/>
      <c r="E73" s="500"/>
      <c r="F73" s="518"/>
      <c r="G73" s="500"/>
      <c r="H73" s="518"/>
      <c r="I73" s="500"/>
      <c r="J73" s="489"/>
      <c r="K73" s="152"/>
      <c r="L73" s="161"/>
      <c r="M73" s="150">
        <v>2</v>
      </c>
      <c r="N73" s="166"/>
      <c r="O73" s="150">
        <v>3</v>
      </c>
      <c r="P73" s="154"/>
      <c r="Q73" s="153">
        <v>5</v>
      </c>
      <c r="R73" s="161"/>
      <c r="S73" s="153">
        <v>5</v>
      </c>
      <c r="T73" s="200"/>
      <c r="U73" s="154">
        <v>0.1</v>
      </c>
      <c r="V73" s="529"/>
      <c r="W73" s="174"/>
      <c r="X73" s="81">
        <v>7457.6</v>
      </c>
      <c r="Y73" s="216"/>
      <c r="Z73" s="190">
        <v>23352.2</v>
      </c>
      <c r="AA73" s="140"/>
      <c r="AB73" s="95"/>
      <c r="AC73" s="53"/>
    </row>
    <row r="74" spans="1:29" ht="12.2" customHeight="1" x14ac:dyDescent="0.25">
      <c r="A74" s="500"/>
      <c r="B74" s="491"/>
      <c r="C74" s="500"/>
      <c r="D74" s="518"/>
      <c r="E74" s="500"/>
      <c r="F74" s="518"/>
      <c r="G74" s="500"/>
      <c r="H74" s="518"/>
      <c r="I74" s="500"/>
      <c r="J74" s="489"/>
      <c r="K74" s="152"/>
      <c r="L74" s="161"/>
      <c r="M74" s="150">
        <v>2</v>
      </c>
      <c r="N74" s="166"/>
      <c r="O74" s="150">
        <v>3</v>
      </c>
      <c r="P74" s="154"/>
      <c r="Q74" s="153">
        <v>5</v>
      </c>
      <c r="R74" s="161"/>
      <c r="S74" s="153">
        <v>3</v>
      </c>
      <c r="T74" s="200"/>
      <c r="U74" s="154">
        <v>0.6</v>
      </c>
      <c r="V74" s="529"/>
      <c r="W74" s="174"/>
      <c r="X74" s="81">
        <v>0</v>
      </c>
      <c r="Y74" s="216"/>
      <c r="Z74" s="190">
        <v>2832</v>
      </c>
      <c r="AA74" s="140"/>
      <c r="AB74" s="95"/>
      <c r="AC74" s="53"/>
    </row>
    <row r="75" spans="1:29" ht="12.2" customHeight="1" x14ac:dyDescent="0.25">
      <c r="A75" s="500"/>
      <c r="B75" s="491"/>
      <c r="C75" s="500"/>
      <c r="D75" s="518"/>
      <c r="E75" s="500"/>
      <c r="F75" s="518"/>
      <c r="G75" s="500"/>
      <c r="H75" s="518"/>
      <c r="I75" s="500"/>
      <c r="J75" s="489"/>
      <c r="K75" s="152"/>
      <c r="L75" s="161"/>
      <c r="M75" s="150">
        <v>2</v>
      </c>
      <c r="N75" s="166"/>
      <c r="O75" s="150">
        <v>3</v>
      </c>
      <c r="P75" s="154"/>
      <c r="Q75" s="153">
        <v>7</v>
      </c>
      <c r="R75" s="161"/>
      <c r="S75" s="153">
        <v>1</v>
      </c>
      <c r="T75" s="200"/>
      <c r="U75" s="154">
        <v>0.1</v>
      </c>
      <c r="V75" s="529"/>
      <c r="W75" s="174"/>
      <c r="X75" s="81">
        <v>363733.4</v>
      </c>
      <c r="Y75" s="216"/>
      <c r="Z75" s="190">
        <v>222520</v>
      </c>
      <c r="AA75" s="140"/>
      <c r="AB75" s="95"/>
      <c r="AC75" s="53"/>
    </row>
    <row r="76" spans="1:29" ht="12.2" customHeight="1" x14ac:dyDescent="0.25">
      <c r="A76" s="500"/>
      <c r="B76" s="491"/>
      <c r="C76" s="500"/>
      <c r="D76" s="518"/>
      <c r="E76" s="500"/>
      <c r="F76" s="518"/>
      <c r="G76" s="500"/>
      <c r="H76" s="518"/>
      <c r="I76" s="500"/>
      <c r="J76" s="489"/>
      <c r="K76" s="152"/>
      <c r="L76" s="161"/>
      <c r="M76" s="150">
        <v>2</v>
      </c>
      <c r="N76" s="166"/>
      <c r="O76" s="150">
        <v>3</v>
      </c>
      <c r="P76" s="154"/>
      <c r="Q76" s="153">
        <v>7</v>
      </c>
      <c r="R76" s="161"/>
      <c r="S76" s="153">
        <v>1</v>
      </c>
      <c r="T76" s="200"/>
      <c r="U76" s="154">
        <v>0.2</v>
      </c>
      <c r="V76" s="529"/>
      <c r="W76" s="174"/>
      <c r="X76" s="81">
        <v>352847.2</v>
      </c>
      <c r="Y76" s="216"/>
      <c r="Z76" s="190">
        <v>235750</v>
      </c>
      <c r="AA76" s="140"/>
      <c r="AB76" s="95"/>
      <c r="AC76" s="53"/>
    </row>
    <row r="77" spans="1:29" ht="12.2" customHeight="1" x14ac:dyDescent="0.25">
      <c r="A77" s="500"/>
      <c r="B77" s="491"/>
      <c r="C77" s="500"/>
      <c r="D77" s="518"/>
      <c r="E77" s="500"/>
      <c r="F77" s="518"/>
      <c r="G77" s="500"/>
      <c r="H77" s="518"/>
      <c r="I77" s="500"/>
      <c r="J77" s="489"/>
      <c r="K77" s="152"/>
      <c r="L77" s="161"/>
      <c r="M77" s="150">
        <v>2</v>
      </c>
      <c r="N77" s="166"/>
      <c r="O77" s="150">
        <v>3</v>
      </c>
      <c r="P77" s="154"/>
      <c r="Q77" s="153">
        <v>7</v>
      </c>
      <c r="R77" s="161"/>
      <c r="S77" s="153">
        <v>1</v>
      </c>
      <c r="T77" s="200"/>
      <c r="U77" s="154">
        <v>0.5</v>
      </c>
      <c r="V77" s="529"/>
      <c r="W77" s="174"/>
      <c r="X77" s="81">
        <v>1040</v>
      </c>
      <c r="Y77" s="216"/>
      <c r="Z77" s="190">
        <v>2375</v>
      </c>
      <c r="AA77" s="140"/>
      <c r="AB77" s="95"/>
      <c r="AC77" s="53"/>
    </row>
    <row r="78" spans="1:29" ht="12.2" customHeight="1" x14ac:dyDescent="0.25">
      <c r="A78" s="500"/>
      <c r="B78" s="491"/>
      <c r="C78" s="500"/>
      <c r="D78" s="518"/>
      <c r="E78" s="500"/>
      <c r="F78" s="518"/>
      <c r="G78" s="500"/>
      <c r="H78" s="518"/>
      <c r="I78" s="500"/>
      <c r="J78" s="489"/>
      <c r="K78" s="152"/>
      <c r="L78" s="161">
        <v>2</v>
      </c>
      <c r="M78" s="150">
        <v>2</v>
      </c>
      <c r="N78" s="166">
        <v>3</v>
      </c>
      <c r="O78" s="150">
        <v>3</v>
      </c>
      <c r="P78" s="154">
        <v>6</v>
      </c>
      <c r="Q78" s="153">
        <v>7</v>
      </c>
      <c r="R78" s="161">
        <v>3</v>
      </c>
      <c r="S78" s="153">
        <v>2</v>
      </c>
      <c r="T78" s="200"/>
      <c r="U78" s="154">
        <v>0.5</v>
      </c>
      <c r="V78" s="529"/>
      <c r="W78" s="174"/>
      <c r="X78" s="81">
        <v>8869275</v>
      </c>
      <c r="Y78" s="216">
        <v>0</v>
      </c>
      <c r="Z78" s="190">
        <v>8869275</v>
      </c>
      <c r="AA78" s="140"/>
      <c r="AB78" s="95"/>
      <c r="AC78" s="53"/>
    </row>
    <row r="79" spans="1:29" ht="12.2" customHeight="1" x14ac:dyDescent="0.25">
      <c r="A79" s="500"/>
      <c r="B79" s="491"/>
      <c r="C79" s="500"/>
      <c r="D79" s="518"/>
      <c r="E79" s="500"/>
      <c r="F79" s="518"/>
      <c r="G79" s="500"/>
      <c r="H79" s="518"/>
      <c r="I79" s="500"/>
      <c r="J79" s="489"/>
      <c r="K79" s="152"/>
      <c r="L79" s="161">
        <v>2</v>
      </c>
      <c r="M79" s="150">
        <v>2</v>
      </c>
      <c r="N79" s="166">
        <v>3</v>
      </c>
      <c r="O79" s="150">
        <v>3</v>
      </c>
      <c r="P79" s="154">
        <v>7</v>
      </c>
      <c r="Q79" s="153">
        <v>9</v>
      </c>
      <c r="R79" s="161">
        <v>1</v>
      </c>
      <c r="S79" s="153">
        <v>1</v>
      </c>
      <c r="T79" s="200"/>
      <c r="U79" s="154">
        <v>0.1</v>
      </c>
      <c r="V79" s="529"/>
      <c r="W79" s="174"/>
      <c r="X79" s="81">
        <v>0</v>
      </c>
      <c r="Y79" s="216">
        <v>0</v>
      </c>
      <c r="Z79" s="190">
        <v>150886.6</v>
      </c>
      <c r="AA79" s="140"/>
      <c r="AB79" s="95"/>
      <c r="AC79" s="53"/>
    </row>
    <row r="80" spans="1:29" ht="12.2" customHeight="1" x14ac:dyDescent="0.25">
      <c r="A80" s="500"/>
      <c r="B80" s="491"/>
      <c r="C80" s="500"/>
      <c r="D80" s="518"/>
      <c r="E80" s="500"/>
      <c r="F80" s="518"/>
      <c r="G80" s="500"/>
      <c r="H80" s="518"/>
      <c r="I80" s="500"/>
      <c r="J80" s="489"/>
      <c r="K80" s="152"/>
      <c r="L80" s="161">
        <v>2</v>
      </c>
      <c r="M80" s="150">
        <v>2</v>
      </c>
      <c r="N80" s="166">
        <v>3</v>
      </c>
      <c r="O80" s="150">
        <v>3</v>
      </c>
      <c r="P80" s="154">
        <v>7</v>
      </c>
      <c r="Q80" s="153">
        <v>9</v>
      </c>
      <c r="R80" s="161">
        <v>2</v>
      </c>
      <c r="S80" s="153">
        <v>2</v>
      </c>
      <c r="T80" s="200"/>
      <c r="U80" s="154">
        <v>0.1</v>
      </c>
      <c r="V80" s="529"/>
      <c r="W80" s="174"/>
      <c r="X80" s="81">
        <v>211308.44</v>
      </c>
      <c r="Y80" s="216">
        <v>12330</v>
      </c>
      <c r="Z80" s="190">
        <v>216264.44</v>
      </c>
      <c r="AA80" s="140"/>
      <c r="AB80" s="83"/>
      <c r="AC80" s="53"/>
    </row>
    <row r="81" spans="1:29" x14ac:dyDescent="0.25">
      <c r="A81" s="500"/>
      <c r="B81" s="491"/>
      <c r="C81" s="500"/>
      <c r="D81" s="518"/>
      <c r="E81" s="500"/>
      <c r="F81" s="518"/>
      <c r="G81" s="500"/>
      <c r="H81" s="518"/>
      <c r="I81" s="500"/>
      <c r="J81" s="489"/>
      <c r="K81" s="152"/>
      <c r="L81" s="161">
        <v>2</v>
      </c>
      <c r="M81" s="150">
        <v>2</v>
      </c>
      <c r="N81" s="166">
        <v>3</v>
      </c>
      <c r="O81" s="150">
        <v>3</v>
      </c>
      <c r="P81" s="154">
        <v>7</v>
      </c>
      <c r="Q81" s="153">
        <v>9</v>
      </c>
      <c r="R81" s="161">
        <v>1</v>
      </c>
      <c r="S81" s="153">
        <v>8</v>
      </c>
      <c r="T81" s="200"/>
      <c r="U81" s="154">
        <v>0.1</v>
      </c>
      <c r="V81" s="529"/>
      <c r="W81" s="174"/>
      <c r="X81" s="81">
        <v>0</v>
      </c>
      <c r="Y81" s="216">
        <v>170</v>
      </c>
      <c r="Z81" s="190">
        <v>0</v>
      </c>
      <c r="AA81" s="140"/>
      <c r="AB81" s="83"/>
      <c r="AC81" s="53"/>
    </row>
    <row r="82" spans="1:29" x14ac:dyDescent="0.25">
      <c r="A82" s="500"/>
      <c r="B82" s="491"/>
      <c r="C82" s="500"/>
      <c r="D82" s="518"/>
      <c r="E82" s="500"/>
      <c r="F82" s="518"/>
      <c r="G82" s="500"/>
      <c r="H82" s="518"/>
      <c r="I82" s="500"/>
      <c r="J82" s="517"/>
      <c r="K82" s="191"/>
      <c r="L82" s="162">
        <v>2</v>
      </c>
      <c r="M82" s="150">
        <v>2</v>
      </c>
      <c r="N82" s="167">
        <v>3</v>
      </c>
      <c r="O82" s="150">
        <v>4</v>
      </c>
      <c r="P82" s="172">
        <v>9</v>
      </c>
      <c r="Q82" s="153">
        <v>1</v>
      </c>
      <c r="R82" s="162">
        <v>2</v>
      </c>
      <c r="S82" s="153">
        <v>6</v>
      </c>
      <c r="T82" s="200"/>
      <c r="U82" s="154">
        <v>0.1</v>
      </c>
      <c r="V82" s="529"/>
      <c r="W82" s="175"/>
      <c r="X82" s="81">
        <v>55000</v>
      </c>
      <c r="Y82" s="216">
        <v>0</v>
      </c>
      <c r="Z82" s="190">
        <v>55000</v>
      </c>
      <c r="AA82" s="140"/>
      <c r="AB82" s="83"/>
      <c r="AC82" s="53"/>
    </row>
    <row r="83" spans="1:29" x14ac:dyDescent="0.25">
      <c r="A83" s="500"/>
      <c r="B83" s="491"/>
      <c r="C83" s="500"/>
      <c r="D83" s="518"/>
      <c r="E83" s="500"/>
      <c r="F83" s="518"/>
      <c r="G83" s="500"/>
      <c r="H83" s="518"/>
      <c r="I83" s="500"/>
      <c r="J83" s="141"/>
      <c r="K83" s="143"/>
      <c r="L83" s="143"/>
      <c r="M83" s="163">
        <v>2</v>
      </c>
      <c r="N83" s="143"/>
      <c r="O83" s="143">
        <v>4</v>
      </c>
      <c r="P83" s="143"/>
      <c r="Q83" s="153">
        <v>7</v>
      </c>
      <c r="R83" s="143"/>
      <c r="S83" s="153">
        <v>2</v>
      </c>
      <c r="T83" s="200"/>
      <c r="U83" s="154">
        <v>0.1</v>
      </c>
      <c r="V83" s="204" t="s">
        <v>221</v>
      </c>
      <c r="W83" s="182"/>
      <c r="X83" s="81">
        <v>865682</v>
      </c>
      <c r="Y83" s="182"/>
      <c r="Z83" s="190">
        <v>0</v>
      </c>
      <c r="AA83" s="140"/>
      <c r="AB83" s="83"/>
      <c r="AC83" s="53"/>
    </row>
    <row r="84" spans="1:29" ht="14.45" hidden="1" customHeight="1" x14ac:dyDescent="0.25">
      <c r="A84" s="500"/>
      <c r="B84" s="491"/>
      <c r="C84" s="500"/>
      <c r="D84" s="518"/>
      <c r="E84" s="500"/>
      <c r="F84" s="518"/>
      <c r="G84" s="500"/>
      <c r="H84" s="518"/>
      <c r="I84" s="500"/>
      <c r="J84" s="141"/>
      <c r="K84" s="143"/>
      <c r="L84" s="143"/>
      <c r="M84" s="143"/>
      <c r="N84" s="143"/>
      <c r="O84" s="143"/>
      <c r="P84" s="143"/>
      <c r="Q84" s="143">
        <v>3</v>
      </c>
      <c r="R84" s="143"/>
      <c r="S84" s="143">
        <v>2</v>
      </c>
      <c r="T84" s="156"/>
      <c r="U84" s="103">
        <v>2</v>
      </c>
      <c r="V84" s="176"/>
      <c r="W84" s="147"/>
      <c r="X84" s="81">
        <v>5984300.7800000003</v>
      </c>
      <c r="Y84" s="147"/>
      <c r="Z84" s="147">
        <v>0</v>
      </c>
      <c r="AA84" s="83"/>
      <c r="AB84" s="83"/>
      <c r="AC84" s="53"/>
    </row>
    <row r="85" spans="1:29" hidden="1" x14ac:dyDescent="0.25">
      <c r="A85" s="500"/>
      <c r="B85" s="491"/>
      <c r="C85" s="500"/>
      <c r="D85" s="518"/>
      <c r="E85" s="500"/>
      <c r="F85" s="518"/>
      <c r="G85" s="500"/>
      <c r="H85" s="518"/>
      <c r="I85" s="500"/>
      <c r="J85" s="141"/>
      <c r="K85" s="143"/>
      <c r="L85" s="143"/>
      <c r="M85" s="143"/>
      <c r="N85" s="143"/>
      <c r="O85" s="143"/>
      <c r="P85" s="143"/>
      <c r="Q85" s="143"/>
      <c r="R85" s="143"/>
      <c r="S85" s="143"/>
      <c r="T85" s="156"/>
      <c r="U85" s="69"/>
      <c r="V85" s="177"/>
      <c r="W85" s="147"/>
      <c r="X85" s="81"/>
      <c r="Y85" s="147"/>
      <c r="Z85" s="147">
        <v>8567626.1400000006</v>
      </c>
      <c r="AA85" s="83"/>
      <c r="AB85" s="83"/>
      <c r="AC85" s="53"/>
    </row>
    <row r="86" spans="1:29" ht="15.75" thickBot="1" x14ac:dyDescent="0.3">
      <c r="A86" s="133"/>
      <c r="B86" s="133"/>
      <c r="C86" s="133"/>
      <c r="D86" s="133"/>
      <c r="E86" s="133"/>
      <c r="F86" s="522"/>
      <c r="G86" s="522"/>
      <c r="H86" s="133"/>
      <c r="I86" s="133"/>
      <c r="V86" s="52" t="s">
        <v>209</v>
      </c>
      <c r="W86" s="52"/>
      <c r="X86" s="101">
        <f>W42+W22</f>
        <v>29829487.400000002</v>
      </c>
      <c r="Y86" s="102"/>
      <c r="Z86" s="101">
        <f>Y42+Y22</f>
        <v>26834286.119999997</v>
      </c>
      <c r="AA86" s="51"/>
      <c r="AB86" s="51"/>
    </row>
    <row r="87" spans="1:29" ht="15.75" thickTop="1" x14ac:dyDescent="0.25">
      <c r="X87" s="82"/>
      <c r="Z87" s="82"/>
      <c r="AB87" s="53"/>
    </row>
    <row r="88" spans="1:29" x14ac:dyDescent="0.25">
      <c r="Z88" s="82"/>
      <c r="AB88" s="53"/>
    </row>
    <row r="89" spans="1:29" x14ac:dyDescent="0.25">
      <c r="Z89" s="82"/>
      <c r="AB89" s="53"/>
    </row>
    <row r="90" spans="1:29" x14ac:dyDescent="0.25"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V90" s="23"/>
      <c r="W90" s="23"/>
      <c r="X90" s="137"/>
      <c r="Z90" s="82"/>
      <c r="AB90" s="53"/>
    </row>
    <row r="91" spans="1:29" x14ac:dyDescent="0.25">
      <c r="G91" s="519" t="s">
        <v>224</v>
      </c>
      <c r="H91" s="519"/>
      <c r="I91" s="519"/>
      <c r="J91" s="519"/>
      <c r="K91" s="519"/>
      <c r="L91" s="519"/>
      <c r="M91" s="519"/>
      <c r="N91" s="519"/>
      <c r="O91" s="519"/>
      <c r="V91" s="519" t="s">
        <v>225</v>
      </c>
      <c r="W91" s="519"/>
      <c r="X91" s="519"/>
    </row>
    <row r="92" spans="1:29" x14ac:dyDescent="0.25">
      <c r="G92" s="519" t="s">
        <v>193</v>
      </c>
      <c r="H92" s="519"/>
      <c r="I92" s="519"/>
      <c r="J92" s="519"/>
      <c r="K92" s="519"/>
      <c r="L92" s="519"/>
      <c r="M92" s="519"/>
      <c r="N92" s="519"/>
      <c r="O92" s="519"/>
      <c r="V92" s="519" t="s">
        <v>195</v>
      </c>
      <c r="W92" s="519"/>
      <c r="X92" s="519"/>
    </row>
    <row r="98" spans="29:29" x14ac:dyDescent="0.25">
      <c r="AC98" s="53"/>
    </row>
    <row r="99" spans="29:29" x14ac:dyDescent="0.25">
      <c r="AC99" s="53"/>
    </row>
    <row r="100" spans="29:29" x14ac:dyDescent="0.25">
      <c r="AC100" s="53"/>
    </row>
  </sheetData>
  <mergeCells count="121">
    <mergeCell ref="Q20:R20"/>
    <mergeCell ref="S20:T20"/>
    <mergeCell ref="X20:Y20"/>
    <mergeCell ref="A5:Z5"/>
    <mergeCell ref="A6:Z6"/>
    <mergeCell ref="A7:Z7"/>
    <mergeCell ref="G9:O9"/>
    <mergeCell ref="G11:I11"/>
    <mergeCell ref="G13:M13"/>
    <mergeCell ref="K18:L18"/>
    <mergeCell ref="M18:N18"/>
    <mergeCell ref="O18:P18"/>
    <mergeCell ref="Q18:R18"/>
    <mergeCell ref="S18:T18"/>
    <mergeCell ref="V18:Z18"/>
    <mergeCell ref="G15:I15"/>
    <mergeCell ref="A18:B18"/>
    <mergeCell ref="C18:D18"/>
    <mergeCell ref="E18:F18"/>
    <mergeCell ref="G18:H18"/>
    <mergeCell ref="I18:J18"/>
    <mergeCell ref="Y21:Z21"/>
    <mergeCell ref="A22:V22"/>
    <mergeCell ref="W22:X22"/>
    <mergeCell ref="Y22:Z22"/>
    <mergeCell ref="S21:T21"/>
    <mergeCell ref="U21:V21"/>
    <mergeCell ref="W21:X21"/>
    <mergeCell ref="M19:N19"/>
    <mergeCell ref="O19:U19"/>
    <mergeCell ref="V19:W19"/>
    <mergeCell ref="X19:Z19"/>
    <mergeCell ref="A20:B20"/>
    <mergeCell ref="C20:D20"/>
    <mergeCell ref="E20:F20"/>
    <mergeCell ref="G20:H20"/>
    <mergeCell ref="J20:L20"/>
    <mergeCell ref="M20:N20"/>
    <mergeCell ref="A19:B19"/>
    <mergeCell ref="C19:D19"/>
    <mergeCell ref="E19:F19"/>
    <mergeCell ref="G19:H19"/>
    <mergeCell ref="I19:J19"/>
    <mergeCell ref="K19:L19"/>
    <mergeCell ref="O20:P20"/>
    <mergeCell ref="H23:J41"/>
    <mergeCell ref="L23:M23"/>
    <mergeCell ref="M21:N21"/>
    <mergeCell ref="O21:P21"/>
    <mergeCell ref="Q21:R21"/>
    <mergeCell ref="L27:M27"/>
    <mergeCell ref="L28:M28"/>
    <mergeCell ref="L25:M25"/>
    <mergeCell ref="A21:B21"/>
    <mergeCell ref="C21:D21"/>
    <mergeCell ref="E21:F21"/>
    <mergeCell ref="G21:H21"/>
    <mergeCell ref="I21:J21"/>
    <mergeCell ref="K21:L21"/>
    <mergeCell ref="AB25:AC25"/>
    <mergeCell ref="L26:M26"/>
    <mergeCell ref="V23:V41"/>
    <mergeCell ref="AB23:AC23"/>
    <mergeCell ref="L24:M24"/>
    <mergeCell ref="AB24:AC24"/>
    <mergeCell ref="M37:N37"/>
    <mergeCell ref="M38:N38"/>
    <mergeCell ref="L39:M39"/>
    <mergeCell ref="N39:O39"/>
    <mergeCell ref="L31:M31"/>
    <mergeCell ref="L32:M32"/>
    <mergeCell ref="AB28:AC28"/>
    <mergeCell ref="L29:M29"/>
    <mergeCell ref="L30:M30"/>
    <mergeCell ref="A43:A85"/>
    <mergeCell ref="C43:C85"/>
    <mergeCell ref="E43:E85"/>
    <mergeCell ref="G43:G85"/>
    <mergeCell ref="I43:I85"/>
    <mergeCell ref="L43:M43"/>
    <mergeCell ref="N43:O43"/>
    <mergeCell ref="V43:V82"/>
    <mergeCell ref="L40:M40"/>
    <mergeCell ref="N40:O40"/>
    <mergeCell ref="O41:P41"/>
    <mergeCell ref="A42:V42"/>
    <mergeCell ref="L46:M46"/>
    <mergeCell ref="N46:O46"/>
    <mergeCell ref="L47:M47"/>
    <mergeCell ref="N47:O47"/>
    <mergeCell ref="L44:M44"/>
    <mergeCell ref="N44:O44"/>
    <mergeCell ref="L45:M45"/>
    <mergeCell ref="N45:O45"/>
    <mergeCell ref="A23:A41"/>
    <mergeCell ref="B23:C41"/>
    <mergeCell ref="D23:E41"/>
    <mergeCell ref="F23:G41"/>
    <mergeCell ref="Y42:Z42"/>
    <mergeCell ref="W42:X42"/>
    <mergeCell ref="L50:M50"/>
    <mergeCell ref="N50:O50"/>
    <mergeCell ref="M51:N51"/>
    <mergeCell ref="M52:N52"/>
    <mergeCell ref="M53:N53"/>
    <mergeCell ref="M54:N54"/>
    <mergeCell ref="L48:M48"/>
    <mergeCell ref="N48:O48"/>
    <mergeCell ref="L49:M49"/>
    <mergeCell ref="N49:O49"/>
    <mergeCell ref="F86:G86"/>
    <mergeCell ref="G91:O91"/>
    <mergeCell ref="V91:X91"/>
    <mergeCell ref="G92:O92"/>
    <mergeCell ref="V92:X92"/>
    <mergeCell ref="M55:N55"/>
    <mergeCell ref="B57:B85"/>
    <mergeCell ref="D57:D85"/>
    <mergeCell ref="F57:F85"/>
    <mergeCell ref="H57:H85"/>
    <mergeCell ref="J57:J82"/>
  </mergeCells>
  <pageMargins left="0.37" right="0.31496062992125984" top="1.1417322834645669" bottom="0.43307086614173229" header="0.31496062992125984" footer="0.23622047244094491"/>
  <pageSetup scale="76" orientation="portrait" r:id="rId1"/>
  <rowBreaks count="1" manualBreakCount="1">
    <brk id="71" max="2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29"/>
  <sheetViews>
    <sheetView view="pageBreakPreview" zoomScale="60" workbookViewId="0">
      <selection activeCell="A16" sqref="A16:Z18"/>
    </sheetView>
  </sheetViews>
  <sheetFormatPr baseColWidth="10" defaultColWidth="9.140625" defaultRowHeight="15" x14ac:dyDescent="0.25"/>
  <cols>
    <col min="1" max="1" width="4.5703125" style="18" customWidth="1"/>
    <col min="2" max="2" width="0.5703125" style="18" hidden="1" customWidth="1"/>
    <col min="3" max="3" width="7.85546875" style="18" customWidth="1"/>
    <col min="4" max="4" width="0.42578125" style="18" hidden="1" customWidth="1"/>
    <col min="5" max="5" width="4.5703125" style="18" customWidth="1"/>
    <col min="6" max="6" width="0.42578125" style="18" hidden="1" customWidth="1"/>
    <col min="7" max="7" width="8.140625" style="18" customWidth="1"/>
    <col min="8" max="8" width="0.42578125" style="18" hidden="1" customWidth="1"/>
    <col min="9" max="9" width="7.85546875" style="18" customWidth="1"/>
    <col min="10" max="10" width="0.140625" style="18" hidden="1" customWidth="1"/>
    <col min="11" max="11" width="5.28515625" style="18" customWidth="1"/>
    <col min="12" max="12" width="0" style="18" hidden="1" customWidth="1"/>
    <col min="13" max="13" width="6.140625" style="18" customWidth="1"/>
    <col min="14" max="14" width="0" style="18" hidden="1" customWidth="1"/>
    <col min="15" max="15" width="5.28515625" style="18" customWidth="1"/>
    <col min="16" max="16" width="0" style="18" hidden="1" customWidth="1"/>
    <col min="17" max="17" width="5.7109375" style="18" customWidth="1"/>
    <col min="18" max="18" width="0" style="18" hidden="1" customWidth="1"/>
    <col min="19" max="19" width="6.85546875" style="18" customWidth="1"/>
    <col min="20" max="20" width="0.5703125" style="18" hidden="1" customWidth="1"/>
    <col min="21" max="21" width="4.85546875" style="18" customWidth="1"/>
    <col min="22" max="22" width="26.28515625" style="18" customWidth="1"/>
    <col min="23" max="23" width="18.28515625" style="18" hidden="1" customWidth="1"/>
    <col min="24" max="24" width="12.7109375" style="18" customWidth="1"/>
    <col min="25" max="25" width="4.85546875" style="18" hidden="1" customWidth="1"/>
    <col min="26" max="26" width="13.5703125" style="18" customWidth="1"/>
    <col min="27" max="16384" width="9.140625" style="18"/>
  </cols>
  <sheetData>
    <row r="3" spans="1:26" x14ac:dyDescent="0.25">
      <c r="A3" s="441" t="s">
        <v>160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</row>
    <row r="4" spans="1:26" ht="18.75" x14ac:dyDescent="0.3">
      <c r="A4" s="442"/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4"/>
    </row>
    <row r="5" spans="1:26" ht="18.75" x14ac:dyDescent="0.3">
      <c r="A5" s="445" t="s">
        <v>163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7"/>
    </row>
    <row r="6" spans="1:26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1"/>
    </row>
    <row r="7" spans="1:26" x14ac:dyDescent="0.25">
      <c r="A7" s="19" t="s">
        <v>164</v>
      </c>
      <c r="B7" s="20"/>
      <c r="C7" s="20"/>
      <c r="D7" s="20"/>
      <c r="E7" s="20"/>
      <c r="F7" s="20"/>
      <c r="G7" s="448" t="s">
        <v>160</v>
      </c>
      <c r="H7" s="448"/>
      <c r="I7" s="448"/>
      <c r="J7" s="448"/>
      <c r="K7" s="448"/>
      <c r="L7" s="448"/>
      <c r="M7" s="448"/>
      <c r="N7" s="448"/>
      <c r="O7" s="448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</row>
    <row r="8" spans="1:26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1"/>
    </row>
    <row r="9" spans="1:26" x14ac:dyDescent="0.25">
      <c r="A9" s="19" t="s">
        <v>178</v>
      </c>
      <c r="B9" s="20"/>
      <c r="C9" s="20"/>
      <c r="D9" s="20"/>
      <c r="E9" s="20"/>
      <c r="F9" s="20"/>
      <c r="G9" s="449">
        <v>5136</v>
      </c>
      <c r="H9" s="449"/>
      <c r="I9" s="44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</row>
    <row r="10" spans="1:26" x14ac:dyDescent="0.2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1"/>
    </row>
    <row r="11" spans="1:26" x14ac:dyDescent="0.25">
      <c r="A11" s="19" t="s">
        <v>179</v>
      </c>
      <c r="B11" s="20"/>
      <c r="C11" s="20"/>
      <c r="D11" s="20"/>
      <c r="E11" s="20"/>
      <c r="F11" s="20"/>
      <c r="G11" s="448"/>
      <c r="H11" s="448"/>
      <c r="I11" s="448"/>
      <c r="J11" s="448"/>
      <c r="K11" s="448"/>
      <c r="L11" s="448"/>
      <c r="M11" s="448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1"/>
    </row>
    <row r="12" spans="1:26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1"/>
    </row>
    <row r="13" spans="1:26" x14ac:dyDescent="0.25">
      <c r="A13" s="19" t="s">
        <v>180</v>
      </c>
      <c r="B13" s="20"/>
      <c r="C13" s="20"/>
      <c r="D13" s="20"/>
      <c r="E13" s="20"/>
      <c r="F13" s="20"/>
      <c r="G13" s="448">
        <v>2014</v>
      </c>
      <c r="H13" s="448"/>
      <c r="I13" s="448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1"/>
    </row>
    <row r="14" spans="1:26" x14ac:dyDescent="0.25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4"/>
    </row>
    <row r="16" spans="1:26" ht="18.399999999999999" customHeight="1" x14ac:dyDescent="0.25">
      <c r="A16" s="595" t="s">
        <v>161</v>
      </c>
      <c r="B16" s="596"/>
      <c r="C16" s="596"/>
      <c r="D16" s="596"/>
      <c r="E16" s="596"/>
      <c r="F16" s="596"/>
      <c r="G16" s="596"/>
      <c r="H16" s="596"/>
      <c r="I16" s="596"/>
      <c r="J16" s="596"/>
      <c r="K16" s="596"/>
      <c r="L16" s="596"/>
      <c r="M16" s="596"/>
      <c r="N16" s="596"/>
      <c r="O16" s="596"/>
      <c r="P16" s="596"/>
      <c r="Q16" s="596"/>
      <c r="R16" s="596"/>
      <c r="S16" s="596"/>
      <c r="T16" s="596"/>
      <c r="U16" s="597"/>
      <c r="V16" s="452" t="s">
        <v>162</v>
      </c>
      <c r="W16" s="452"/>
      <c r="X16" s="452"/>
      <c r="Y16" s="452"/>
      <c r="Z16" s="452"/>
    </row>
    <row r="17" spans="1:26" ht="14.65" customHeight="1" x14ac:dyDescent="0.25">
      <c r="A17" s="598" t="s">
        <v>2</v>
      </c>
      <c r="B17" s="598"/>
      <c r="C17" s="598"/>
      <c r="D17" s="598"/>
      <c r="E17" s="598"/>
      <c r="F17" s="598"/>
      <c r="G17" s="598"/>
      <c r="H17" s="598"/>
      <c r="I17" s="598"/>
      <c r="J17" s="598"/>
      <c r="K17" s="598"/>
      <c r="L17" s="598"/>
      <c r="M17" s="598"/>
      <c r="N17" s="598"/>
      <c r="O17" s="455" t="s">
        <v>3</v>
      </c>
      <c r="P17" s="456"/>
      <c r="Q17" s="456"/>
      <c r="R17" s="456"/>
      <c r="S17" s="456"/>
      <c r="T17" s="456"/>
      <c r="U17" s="457"/>
      <c r="V17" s="458"/>
      <c r="W17" s="459"/>
      <c r="X17" s="460" t="s">
        <v>4</v>
      </c>
      <c r="Y17" s="460"/>
      <c r="Z17" s="460"/>
    </row>
    <row r="18" spans="1:26" ht="20.65" customHeight="1" x14ac:dyDescent="0.25">
      <c r="A18" s="594" t="s">
        <v>165</v>
      </c>
      <c r="B18" s="464"/>
      <c r="C18" s="461" t="s">
        <v>166</v>
      </c>
      <c r="D18" s="462"/>
      <c r="E18" s="463" t="s">
        <v>167</v>
      </c>
      <c r="F18" s="464"/>
      <c r="G18" s="461" t="s">
        <v>168</v>
      </c>
      <c r="H18" s="462"/>
      <c r="I18" s="50" t="s">
        <v>169</v>
      </c>
      <c r="J18" s="463" t="s">
        <v>170</v>
      </c>
      <c r="K18" s="465"/>
      <c r="L18" s="464"/>
      <c r="M18" s="463" t="s">
        <v>171</v>
      </c>
      <c r="N18" s="464"/>
      <c r="O18" s="463" t="s">
        <v>172</v>
      </c>
      <c r="P18" s="464"/>
      <c r="Q18" s="463" t="s">
        <v>173</v>
      </c>
      <c r="R18" s="466"/>
      <c r="S18" s="467" t="s">
        <v>174</v>
      </c>
      <c r="T18" s="468"/>
      <c r="U18" s="33" t="s">
        <v>177</v>
      </c>
      <c r="V18" s="34"/>
      <c r="W18" s="35"/>
      <c r="X18" s="469" t="s">
        <v>175</v>
      </c>
      <c r="Y18" s="470"/>
      <c r="Z18" s="36" t="s">
        <v>176</v>
      </c>
    </row>
    <row r="19" spans="1:26" ht="20.65" customHeight="1" x14ac:dyDescent="0.25">
      <c r="A19" s="590" t="s">
        <v>183</v>
      </c>
      <c r="B19" s="590"/>
      <c r="C19" s="590"/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</row>
    <row r="20" spans="1:26" ht="13.5" customHeight="1" x14ac:dyDescent="0.25">
      <c r="A20" s="591" t="s">
        <v>17</v>
      </c>
      <c r="B20" s="592"/>
      <c r="C20" s="592"/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3"/>
      <c r="W20" s="485">
        <f>SUM(W21:X40)</f>
        <v>1</v>
      </c>
      <c r="X20" s="486"/>
      <c r="Y20" s="487">
        <f>SUM(Y21:Z39)</f>
        <v>1</v>
      </c>
      <c r="Z20" s="488"/>
    </row>
    <row r="21" spans="1:26" ht="12.2" customHeight="1" x14ac:dyDescent="0.25">
      <c r="A21" s="585">
        <v>11</v>
      </c>
      <c r="B21" s="572">
        <v>0</v>
      </c>
      <c r="C21" s="572"/>
      <c r="D21" s="572">
        <v>0</v>
      </c>
      <c r="E21" s="572"/>
      <c r="F21" s="572">
        <v>1</v>
      </c>
      <c r="G21" s="572"/>
      <c r="H21" s="588"/>
      <c r="I21" s="588"/>
      <c r="J21" s="588"/>
      <c r="K21" s="47"/>
      <c r="L21" s="589"/>
      <c r="M21" s="589"/>
      <c r="N21" s="577">
        <v>1</v>
      </c>
      <c r="O21" s="578"/>
      <c r="P21" s="579">
        <v>1</v>
      </c>
      <c r="Q21" s="580"/>
      <c r="R21" s="581">
        <v>1</v>
      </c>
      <c r="S21" s="580"/>
      <c r="T21" s="48"/>
      <c r="U21" s="46"/>
      <c r="V21" s="49"/>
      <c r="W21" s="582"/>
      <c r="X21" s="583"/>
      <c r="Y21" s="584"/>
      <c r="Z21" s="584"/>
    </row>
    <row r="22" spans="1:26" ht="12.2" customHeight="1" x14ac:dyDescent="0.25">
      <c r="A22" s="586">
        <v>11</v>
      </c>
      <c r="B22" s="489">
        <v>0</v>
      </c>
      <c r="C22" s="587"/>
      <c r="D22" s="489">
        <v>0</v>
      </c>
      <c r="E22" s="587"/>
      <c r="F22" s="489">
        <v>1</v>
      </c>
      <c r="G22" s="587"/>
      <c r="H22" s="564"/>
      <c r="I22" s="587"/>
      <c r="J22" s="587"/>
      <c r="K22" s="26">
        <v>331</v>
      </c>
      <c r="L22" s="493">
        <v>100</v>
      </c>
      <c r="M22" s="493"/>
      <c r="N22" s="575">
        <v>1</v>
      </c>
      <c r="O22" s="472"/>
      <c r="P22" s="473">
        <v>1</v>
      </c>
      <c r="Q22" s="474"/>
      <c r="R22" s="576">
        <v>2</v>
      </c>
      <c r="S22" s="474"/>
      <c r="T22" s="29"/>
      <c r="U22" s="31"/>
      <c r="V22" s="30"/>
      <c r="W22" s="503"/>
      <c r="X22" s="501"/>
      <c r="Y22" s="565"/>
      <c r="Z22" s="565"/>
    </row>
    <row r="23" spans="1:26" ht="12.2" customHeight="1" x14ac:dyDescent="0.25">
      <c r="A23" s="586">
        <v>11</v>
      </c>
      <c r="B23" s="489">
        <v>0</v>
      </c>
      <c r="C23" s="587"/>
      <c r="D23" s="489">
        <v>0</v>
      </c>
      <c r="E23" s="587"/>
      <c r="F23" s="489">
        <v>1</v>
      </c>
      <c r="G23" s="587"/>
      <c r="H23" s="564"/>
      <c r="I23" s="587"/>
      <c r="J23" s="587"/>
      <c r="K23" s="26">
        <v>331</v>
      </c>
      <c r="L23" s="493">
        <v>100</v>
      </c>
      <c r="M23" s="493"/>
      <c r="N23" s="575">
        <v>1</v>
      </c>
      <c r="O23" s="472"/>
      <c r="P23" s="473">
        <v>2</v>
      </c>
      <c r="Q23" s="474"/>
      <c r="R23" s="576">
        <v>1</v>
      </c>
      <c r="S23" s="474"/>
      <c r="T23" s="29"/>
      <c r="U23" s="31"/>
      <c r="V23" s="30"/>
      <c r="W23" s="503"/>
      <c r="X23" s="501"/>
      <c r="Y23" s="565"/>
      <c r="Z23" s="565"/>
    </row>
    <row r="24" spans="1:26" ht="12.2" customHeight="1" x14ac:dyDescent="0.25">
      <c r="A24" s="586">
        <v>11</v>
      </c>
      <c r="B24" s="489">
        <v>0</v>
      </c>
      <c r="C24" s="587"/>
      <c r="D24" s="489">
        <v>0</v>
      </c>
      <c r="E24" s="587"/>
      <c r="F24" s="489">
        <v>1</v>
      </c>
      <c r="G24" s="587"/>
      <c r="H24" s="564"/>
      <c r="I24" s="587"/>
      <c r="J24" s="587"/>
      <c r="K24" s="26">
        <v>331</v>
      </c>
      <c r="L24" s="493">
        <v>100</v>
      </c>
      <c r="M24" s="493"/>
      <c r="N24" s="575">
        <v>1</v>
      </c>
      <c r="O24" s="472"/>
      <c r="P24" s="473">
        <v>2</v>
      </c>
      <c r="Q24" s="474"/>
      <c r="R24" s="576">
        <v>2</v>
      </c>
      <c r="S24" s="474"/>
      <c r="T24" s="29"/>
      <c r="U24" s="31"/>
      <c r="V24" s="30"/>
      <c r="W24" s="503"/>
      <c r="X24" s="501"/>
      <c r="Y24" s="565"/>
      <c r="Z24" s="565"/>
    </row>
    <row r="25" spans="1:26" ht="12.2" customHeight="1" x14ac:dyDescent="0.25">
      <c r="A25" s="586">
        <v>11</v>
      </c>
      <c r="B25" s="489">
        <v>0</v>
      </c>
      <c r="C25" s="587"/>
      <c r="D25" s="489">
        <v>0</v>
      </c>
      <c r="E25" s="587"/>
      <c r="F25" s="489">
        <v>1</v>
      </c>
      <c r="G25" s="587"/>
      <c r="H25" s="564"/>
      <c r="I25" s="587"/>
      <c r="J25" s="587"/>
      <c r="K25" s="26">
        <v>331</v>
      </c>
      <c r="L25" s="493">
        <v>100</v>
      </c>
      <c r="M25" s="493"/>
      <c r="N25" s="575">
        <v>1</v>
      </c>
      <c r="O25" s="472"/>
      <c r="P25" s="473">
        <v>2</v>
      </c>
      <c r="Q25" s="474"/>
      <c r="R25" s="576">
        <v>3</v>
      </c>
      <c r="S25" s="474"/>
      <c r="T25" s="29"/>
      <c r="U25" s="31"/>
      <c r="V25" s="30"/>
      <c r="W25" s="503"/>
      <c r="X25" s="501"/>
      <c r="Y25" s="565"/>
      <c r="Z25" s="565"/>
    </row>
    <row r="26" spans="1:26" ht="12.2" customHeight="1" x14ac:dyDescent="0.25">
      <c r="A26" s="586">
        <v>11</v>
      </c>
      <c r="B26" s="489">
        <v>0</v>
      </c>
      <c r="C26" s="587"/>
      <c r="D26" s="489">
        <v>0</v>
      </c>
      <c r="E26" s="587"/>
      <c r="F26" s="489">
        <v>1</v>
      </c>
      <c r="G26" s="587"/>
      <c r="H26" s="564"/>
      <c r="I26" s="587"/>
      <c r="J26" s="587"/>
      <c r="K26" s="26">
        <v>331</v>
      </c>
      <c r="L26" s="493">
        <v>100</v>
      </c>
      <c r="M26" s="493"/>
      <c r="N26" s="575">
        <v>1</v>
      </c>
      <c r="O26" s="472"/>
      <c r="P26" s="473">
        <v>3</v>
      </c>
      <c r="Q26" s="474"/>
      <c r="R26" s="576">
        <v>3</v>
      </c>
      <c r="S26" s="474"/>
      <c r="T26" s="29"/>
      <c r="U26" s="31"/>
      <c r="V26" s="30"/>
      <c r="W26" s="503">
        <v>1</v>
      </c>
      <c r="X26" s="501"/>
      <c r="Y26" s="565"/>
      <c r="Z26" s="565"/>
    </row>
    <row r="27" spans="1:26" ht="12.2" customHeight="1" x14ac:dyDescent="0.25">
      <c r="A27" s="586">
        <v>11</v>
      </c>
      <c r="B27" s="489">
        <v>0</v>
      </c>
      <c r="C27" s="587"/>
      <c r="D27" s="489">
        <v>0</v>
      </c>
      <c r="E27" s="587"/>
      <c r="F27" s="489">
        <v>1</v>
      </c>
      <c r="G27" s="587"/>
      <c r="H27" s="564"/>
      <c r="I27" s="587"/>
      <c r="J27" s="587"/>
      <c r="K27" s="26">
        <v>331</v>
      </c>
      <c r="L27" s="493">
        <v>100</v>
      </c>
      <c r="M27" s="493"/>
      <c r="N27" s="575">
        <v>1</v>
      </c>
      <c r="O27" s="472"/>
      <c r="P27" s="473">
        <v>3</v>
      </c>
      <c r="Q27" s="474"/>
      <c r="R27" s="576">
        <v>4</v>
      </c>
      <c r="S27" s="474"/>
      <c r="T27" s="29"/>
      <c r="U27" s="31"/>
      <c r="V27" s="30"/>
      <c r="W27" s="503"/>
      <c r="X27" s="501"/>
      <c r="Y27" s="565">
        <v>1</v>
      </c>
      <c r="Z27" s="565"/>
    </row>
    <row r="28" spans="1:26" ht="12.2" customHeight="1" x14ac:dyDescent="0.25">
      <c r="A28" s="586">
        <v>11</v>
      </c>
      <c r="B28" s="489">
        <v>0</v>
      </c>
      <c r="C28" s="587"/>
      <c r="D28" s="489">
        <v>0</v>
      </c>
      <c r="E28" s="587"/>
      <c r="F28" s="489">
        <v>1</v>
      </c>
      <c r="G28" s="587"/>
      <c r="H28" s="564"/>
      <c r="I28" s="587"/>
      <c r="J28" s="587"/>
      <c r="K28" s="26">
        <v>331</v>
      </c>
      <c r="L28" s="493">
        <v>100</v>
      </c>
      <c r="M28" s="493"/>
      <c r="N28" s="575">
        <v>1</v>
      </c>
      <c r="O28" s="472"/>
      <c r="P28" s="473">
        <v>3</v>
      </c>
      <c r="Q28" s="474"/>
      <c r="R28" s="576">
        <v>7</v>
      </c>
      <c r="S28" s="474"/>
      <c r="T28" s="29"/>
      <c r="U28" s="31"/>
      <c r="V28" s="30"/>
      <c r="W28" s="503"/>
      <c r="X28" s="501"/>
      <c r="Y28" s="565"/>
      <c r="Z28" s="565"/>
    </row>
    <row r="29" spans="1:26" ht="12.2" customHeight="1" x14ac:dyDescent="0.25">
      <c r="A29" s="586">
        <v>11</v>
      </c>
      <c r="B29" s="489">
        <v>0</v>
      </c>
      <c r="C29" s="587"/>
      <c r="D29" s="489">
        <v>0</v>
      </c>
      <c r="E29" s="587"/>
      <c r="F29" s="489">
        <v>1</v>
      </c>
      <c r="G29" s="587"/>
      <c r="H29" s="564"/>
      <c r="I29" s="587"/>
      <c r="J29" s="587"/>
      <c r="K29" s="26">
        <v>331</v>
      </c>
      <c r="L29" s="493">
        <v>100</v>
      </c>
      <c r="M29" s="493"/>
      <c r="N29" s="575">
        <v>1</v>
      </c>
      <c r="O29" s="472"/>
      <c r="P29" s="473">
        <v>3</v>
      </c>
      <c r="Q29" s="474"/>
      <c r="R29" s="576">
        <v>8</v>
      </c>
      <c r="S29" s="474"/>
      <c r="T29" s="29"/>
      <c r="U29" s="31"/>
      <c r="V29" s="30"/>
      <c r="W29" s="503"/>
      <c r="X29" s="501"/>
      <c r="Y29" s="565"/>
      <c r="Z29" s="565"/>
    </row>
    <row r="30" spans="1:26" ht="12.2" customHeight="1" x14ac:dyDescent="0.25">
      <c r="A30" s="586">
        <v>11</v>
      </c>
      <c r="B30" s="489">
        <v>0</v>
      </c>
      <c r="C30" s="587"/>
      <c r="D30" s="489">
        <v>0</v>
      </c>
      <c r="E30" s="587"/>
      <c r="F30" s="489">
        <v>1</v>
      </c>
      <c r="G30" s="587"/>
      <c r="H30" s="564"/>
      <c r="I30" s="587"/>
      <c r="J30" s="587"/>
      <c r="K30" s="26">
        <v>331</v>
      </c>
      <c r="L30" s="493">
        <v>100</v>
      </c>
      <c r="M30" s="493"/>
      <c r="N30" s="575">
        <v>1</v>
      </c>
      <c r="O30" s="472"/>
      <c r="P30" s="473">
        <v>4</v>
      </c>
      <c r="Q30" s="474"/>
      <c r="R30" s="576">
        <v>1</v>
      </c>
      <c r="S30" s="474"/>
      <c r="T30" s="29"/>
      <c r="U30" s="31"/>
      <c r="V30" s="30"/>
      <c r="W30" s="503"/>
      <c r="X30" s="501"/>
      <c r="Y30" s="565"/>
      <c r="Z30" s="565"/>
    </row>
    <row r="31" spans="1:26" ht="12.2" customHeight="1" x14ac:dyDescent="0.25">
      <c r="A31" s="586">
        <v>11</v>
      </c>
      <c r="B31" s="489">
        <v>0</v>
      </c>
      <c r="C31" s="587"/>
      <c r="D31" s="489">
        <v>0</v>
      </c>
      <c r="E31" s="587"/>
      <c r="F31" s="489">
        <v>1</v>
      </c>
      <c r="G31" s="587"/>
      <c r="H31" s="564"/>
      <c r="I31" s="587"/>
      <c r="J31" s="587"/>
      <c r="K31" s="26">
        <v>331</v>
      </c>
      <c r="L31" s="493">
        <v>100</v>
      </c>
      <c r="M31" s="493"/>
      <c r="N31" s="575">
        <v>1</v>
      </c>
      <c r="O31" s="472"/>
      <c r="P31" s="473">
        <v>5</v>
      </c>
      <c r="Q31" s="474"/>
      <c r="R31" s="576">
        <v>1</v>
      </c>
      <c r="S31" s="474"/>
      <c r="T31" s="29"/>
      <c r="U31" s="31"/>
      <c r="V31" s="30"/>
      <c r="W31" s="503"/>
      <c r="X31" s="501"/>
      <c r="Y31" s="565"/>
      <c r="Z31" s="565"/>
    </row>
    <row r="32" spans="1:26" ht="12.2" customHeight="1" x14ac:dyDescent="0.25">
      <c r="A32" s="586">
        <v>11</v>
      </c>
      <c r="B32" s="489">
        <v>0</v>
      </c>
      <c r="C32" s="587"/>
      <c r="D32" s="489">
        <v>0</v>
      </c>
      <c r="E32" s="587"/>
      <c r="F32" s="489">
        <v>1</v>
      </c>
      <c r="G32" s="587"/>
      <c r="H32" s="564"/>
      <c r="I32" s="587"/>
      <c r="J32" s="587"/>
      <c r="K32" s="26">
        <v>331</v>
      </c>
      <c r="L32" s="493">
        <v>100</v>
      </c>
      <c r="M32" s="493"/>
      <c r="N32" s="575">
        <v>1</v>
      </c>
      <c r="O32" s="472"/>
      <c r="P32" s="473">
        <v>5</v>
      </c>
      <c r="Q32" s="474"/>
      <c r="R32" s="576">
        <v>2</v>
      </c>
      <c r="S32" s="474"/>
      <c r="T32" s="29"/>
      <c r="U32" s="31"/>
      <c r="V32" s="30"/>
      <c r="W32" s="503"/>
      <c r="X32" s="501"/>
      <c r="Y32" s="565"/>
      <c r="Z32" s="565"/>
    </row>
    <row r="33" spans="1:26" ht="12.2" customHeight="1" x14ac:dyDescent="0.25">
      <c r="A33" s="586">
        <v>11</v>
      </c>
      <c r="B33" s="489">
        <v>0</v>
      </c>
      <c r="C33" s="587"/>
      <c r="D33" s="489">
        <v>0</v>
      </c>
      <c r="E33" s="587"/>
      <c r="F33" s="489">
        <v>1</v>
      </c>
      <c r="G33" s="587"/>
      <c r="H33" s="564"/>
      <c r="I33" s="587"/>
      <c r="J33" s="587"/>
      <c r="K33" s="26">
        <v>331</v>
      </c>
      <c r="L33" s="493">
        <v>100</v>
      </c>
      <c r="M33" s="493"/>
      <c r="N33" s="575">
        <v>1</v>
      </c>
      <c r="O33" s="472"/>
      <c r="P33" s="473">
        <v>6</v>
      </c>
      <c r="Q33" s="474"/>
      <c r="R33" s="576">
        <v>1</v>
      </c>
      <c r="S33" s="474"/>
      <c r="T33" s="29"/>
      <c r="U33" s="31"/>
      <c r="V33" s="30"/>
      <c r="W33" s="503"/>
      <c r="X33" s="501"/>
      <c r="Y33" s="565"/>
      <c r="Z33" s="565"/>
    </row>
    <row r="34" spans="1:26" ht="12.2" customHeight="1" x14ac:dyDescent="0.25">
      <c r="A34" s="586">
        <v>11</v>
      </c>
      <c r="B34" s="489">
        <v>0</v>
      </c>
      <c r="C34" s="587"/>
      <c r="D34" s="489">
        <v>0</v>
      </c>
      <c r="E34" s="587"/>
      <c r="F34" s="489">
        <v>1</v>
      </c>
      <c r="G34" s="587"/>
      <c r="H34" s="564"/>
      <c r="I34" s="587"/>
      <c r="J34" s="587"/>
      <c r="K34" s="26">
        <v>331</v>
      </c>
      <c r="L34" s="493">
        <v>100</v>
      </c>
      <c r="M34" s="493"/>
      <c r="N34" s="575">
        <v>1</v>
      </c>
      <c r="O34" s="472"/>
      <c r="P34" s="473">
        <v>6</v>
      </c>
      <c r="Q34" s="474"/>
      <c r="R34" s="576">
        <v>2</v>
      </c>
      <c r="S34" s="474"/>
      <c r="T34" s="29"/>
      <c r="U34" s="31"/>
      <c r="V34" s="30"/>
      <c r="W34" s="503"/>
      <c r="X34" s="501"/>
      <c r="Y34" s="565"/>
      <c r="Z34" s="565"/>
    </row>
    <row r="35" spans="1:26" ht="12.2" customHeight="1" x14ac:dyDescent="0.25">
      <c r="A35" s="586">
        <v>11</v>
      </c>
      <c r="B35" s="489">
        <v>0</v>
      </c>
      <c r="C35" s="587"/>
      <c r="D35" s="489">
        <v>0</v>
      </c>
      <c r="E35" s="587"/>
      <c r="F35" s="489">
        <v>1</v>
      </c>
      <c r="G35" s="587"/>
      <c r="H35" s="564"/>
      <c r="I35" s="587"/>
      <c r="J35" s="587"/>
      <c r="K35" s="26">
        <v>331</v>
      </c>
      <c r="L35" s="493">
        <v>100</v>
      </c>
      <c r="M35" s="493"/>
      <c r="N35" s="575">
        <v>1</v>
      </c>
      <c r="O35" s="472"/>
      <c r="P35" s="473">
        <v>8</v>
      </c>
      <c r="Q35" s="474"/>
      <c r="R35" s="576">
        <v>1</v>
      </c>
      <c r="S35" s="474"/>
      <c r="T35" s="29"/>
      <c r="U35" s="31"/>
      <c r="V35" s="30"/>
      <c r="W35" s="503"/>
      <c r="X35" s="501"/>
      <c r="Y35" s="565"/>
      <c r="Z35" s="565"/>
    </row>
    <row r="36" spans="1:26" ht="12.2" customHeight="1" x14ac:dyDescent="0.25">
      <c r="A36" s="586">
        <v>11</v>
      </c>
      <c r="B36" s="489">
        <v>0</v>
      </c>
      <c r="C36" s="587"/>
      <c r="D36" s="489">
        <v>0</v>
      </c>
      <c r="E36" s="587"/>
      <c r="F36" s="489">
        <v>1</v>
      </c>
      <c r="G36" s="587"/>
      <c r="H36" s="564"/>
      <c r="I36" s="587"/>
      <c r="J36" s="587"/>
      <c r="K36" s="26">
        <v>331</v>
      </c>
      <c r="L36" s="493">
        <v>100</v>
      </c>
      <c r="M36" s="493"/>
      <c r="N36" s="575">
        <v>1</v>
      </c>
      <c r="O36" s="472"/>
      <c r="P36" s="473">
        <v>8</v>
      </c>
      <c r="Q36" s="474"/>
      <c r="R36" s="576">
        <v>3</v>
      </c>
      <c r="S36" s="474"/>
      <c r="T36" s="29"/>
      <c r="U36" s="31"/>
      <c r="V36" s="30"/>
      <c r="W36" s="503"/>
      <c r="X36" s="501"/>
      <c r="Y36" s="565"/>
      <c r="Z36" s="565"/>
    </row>
    <row r="37" spans="1:26" ht="12.2" customHeight="1" x14ac:dyDescent="0.25">
      <c r="A37" s="586">
        <v>11</v>
      </c>
      <c r="B37" s="489">
        <v>0</v>
      </c>
      <c r="C37" s="587"/>
      <c r="D37" s="489">
        <v>0</v>
      </c>
      <c r="E37" s="587"/>
      <c r="F37" s="489">
        <v>1</v>
      </c>
      <c r="G37" s="587"/>
      <c r="H37" s="564"/>
      <c r="I37" s="587"/>
      <c r="J37" s="587"/>
      <c r="K37" s="26">
        <v>331</v>
      </c>
      <c r="L37" s="493">
        <v>100</v>
      </c>
      <c r="M37" s="493"/>
      <c r="N37" s="575">
        <v>1</v>
      </c>
      <c r="O37" s="472"/>
      <c r="P37" s="473">
        <v>8</v>
      </c>
      <c r="Q37" s="474"/>
      <c r="R37" s="576">
        <v>4</v>
      </c>
      <c r="S37" s="474"/>
      <c r="T37" s="29"/>
      <c r="U37" s="31"/>
      <c r="V37" s="30"/>
      <c r="W37" s="503"/>
      <c r="X37" s="501"/>
      <c r="Y37" s="565"/>
      <c r="Z37" s="565"/>
    </row>
    <row r="38" spans="1:26" ht="12.2" customHeight="1" x14ac:dyDescent="0.25">
      <c r="A38" s="586">
        <v>11</v>
      </c>
      <c r="B38" s="489">
        <v>0</v>
      </c>
      <c r="C38" s="587"/>
      <c r="D38" s="489">
        <v>0</v>
      </c>
      <c r="E38" s="587"/>
      <c r="F38" s="489">
        <v>1</v>
      </c>
      <c r="G38" s="587"/>
      <c r="H38" s="564"/>
      <c r="I38" s="587"/>
      <c r="J38" s="587"/>
      <c r="K38" s="26">
        <v>331</v>
      </c>
      <c r="L38" s="493">
        <v>100</v>
      </c>
      <c r="M38" s="493"/>
      <c r="N38" s="575">
        <v>1</v>
      </c>
      <c r="O38" s="472"/>
      <c r="P38" s="473">
        <v>9</v>
      </c>
      <c r="Q38" s="474"/>
      <c r="R38" s="576">
        <v>1</v>
      </c>
      <c r="S38" s="474"/>
      <c r="T38" s="29"/>
      <c r="U38" s="31"/>
      <c r="V38" s="30"/>
      <c r="W38" s="503"/>
      <c r="X38" s="501"/>
      <c r="Y38" s="565"/>
      <c r="Z38" s="565"/>
    </row>
    <row r="39" spans="1:26" ht="12.2" customHeight="1" x14ac:dyDescent="0.25">
      <c r="A39" s="586">
        <v>11</v>
      </c>
      <c r="B39" s="489">
        <v>0</v>
      </c>
      <c r="C39" s="587"/>
      <c r="D39" s="489">
        <v>0</v>
      </c>
      <c r="E39" s="587"/>
      <c r="F39" s="489">
        <v>1</v>
      </c>
      <c r="G39" s="587"/>
      <c r="H39" s="564"/>
      <c r="I39" s="587"/>
      <c r="J39" s="587"/>
      <c r="K39" s="26">
        <v>331</v>
      </c>
      <c r="L39" s="493">
        <v>100</v>
      </c>
      <c r="M39" s="493"/>
      <c r="N39" s="575">
        <v>1</v>
      </c>
      <c r="O39" s="472"/>
      <c r="P39" s="473">
        <v>9</v>
      </c>
      <c r="Q39" s="474"/>
      <c r="R39" s="576">
        <v>2</v>
      </c>
      <c r="S39" s="474"/>
      <c r="T39" s="29"/>
      <c r="U39" s="31"/>
      <c r="V39" s="30"/>
      <c r="W39" s="503"/>
      <c r="X39" s="501"/>
      <c r="Y39" s="565"/>
      <c r="Z39" s="565"/>
    </row>
    <row r="40" spans="1:26" ht="12.2" customHeight="1" x14ac:dyDescent="0.25">
      <c r="A40" s="586">
        <v>11</v>
      </c>
      <c r="B40" s="489">
        <v>0</v>
      </c>
      <c r="C40" s="587"/>
      <c r="D40" s="489">
        <v>0</v>
      </c>
      <c r="E40" s="587"/>
      <c r="F40" s="489">
        <v>1</v>
      </c>
      <c r="G40" s="587"/>
      <c r="H40" s="564"/>
      <c r="I40" s="587"/>
      <c r="J40" s="587"/>
      <c r="K40" s="26">
        <v>331</v>
      </c>
      <c r="L40" s="493">
        <v>100</v>
      </c>
      <c r="M40" s="493"/>
      <c r="N40" s="575">
        <v>1</v>
      </c>
      <c r="O40" s="472"/>
      <c r="P40" s="473">
        <v>9</v>
      </c>
      <c r="Q40" s="474"/>
      <c r="R40" s="576">
        <v>3</v>
      </c>
      <c r="S40" s="474"/>
      <c r="T40" s="29"/>
      <c r="U40" s="31"/>
      <c r="V40" s="30"/>
      <c r="W40" s="503"/>
      <c r="X40" s="501"/>
      <c r="Y40" s="565"/>
      <c r="Z40" s="565"/>
    </row>
    <row r="41" spans="1:26" ht="13.7" customHeight="1" x14ac:dyDescent="0.25">
      <c r="A41" s="566" t="s">
        <v>18</v>
      </c>
      <c r="B41" s="567"/>
      <c r="C41" s="567"/>
      <c r="D41" s="567"/>
      <c r="E41" s="567"/>
      <c r="F41" s="567"/>
      <c r="G41" s="567"/>
      <c r="H41" s="567"/>
      <c r="I41" s="567"/>
      <c r="J41" s="567"/>
      <c r="K41" s="567"/>
      <c r="L41" s="567"/>
      <c r="M41" s="567"/>
      <c r="N41" s="567"/>
      <c r="O41" s="567"/>
      <c r="P41" s="567"/>
      <c r="Q41" s="567"/>
      <c r="R41" s="567"/>
      <c r="S41" s="568"/>
      <c r="T41" s="569"/>
      <c r="U41" s="570"/>
      <c r="V41" s="571"/>
      <c r="W41" s="559">
        <f>SUM(X42:X69)</f>
        <v>1</v>
      </c>
      <c r="X41" s="560"/>
      <c r="Y41" s="559">
        <f>SUM(Y42:Z69)</f>
        <v>1</v>
      </c>
      <c r="Z41" s="560"/>
    </row>
    <row r="42" spans="1:26" ht="12.2" customHeight="1" x14ac:dyDescent="0.25">
      <c r="A42" s="517">
        <v>11</v>
      </c>
      <c r="B42" s="450">
        <v>0</v>
      </c>
      <c r="C42" s="451"/>
      <c r="D42" s="450">
        <v>0</v>
      </c>
      <c r="E42" s="451"/>
      <c r="F42" s="450">
        <v>1</v>
      </c>
      <c r="G42" s="451"/>
      <c r="H42" s="450"/>
      <c r="I42" s="451"/>
      <c r="J42" s="489"/>
      <c r="K42" s="27">
        <v>331</v>
      </c>
      <c r="L42" s="565">
        <v>100</v>
      </c>
      <c r="M42" s="565"/>
      <c r="N42" s="565">
        <v>2</v>
      </c>
      <c r="O42" s="565"/>
      <c r="P42" s="565">
        <v>1</v>
      </c>
      <c r="Q42" s="565"/>
      <c r="R42" s="565">
        <v>2</v>
      </c>
      <c r="S42" s="565"/>
      <c r="T42" s="32"/>
      <c r="U42" s="28"/>
      <c r="V42" s="32"/>
      <c r="W42" s="37"/>
      <c r="X42" s="38"/>
      <c r="Y42" s="565"/>
      <c r="Z42" s="565"/>
    </row>
    <row r="43" spans="1:26" ht="12.2" customHeight="1" x14ac:dyDescent="0.25">
      <c r="A43" s="518"/>
      <c r="B43" s="490"/>
      <c r="C43" s="491"/>
      <c r="D43" s="490"/>
      <c r="E43" s="491"/>
      <c r="F43" s="490"/>
      <c r="G43" s="491"/>
      <c r="H43" s="490"/>
      <c r="I43" s="491"/>
      <c r="J43" s="489"/>
      <c r="K43" s="27">
        <v>331</v>
      </c>
      <c r="L43" s="565">
        <v>100</v>
      </c>
      <c r="M43" s="565"/>
      <c r="N43" s="565">
        <v>2</v>
      </c>
      <c r="O43" s="565"/>
      <c r="P43" s="565">
        <v>1</v>
      </c>
      <c r="Q43" s="565"/>
      <c r="R43" s="565">
        <v>3</v>
      </c>
      <c r="S43" s="565"/>
      <c r="T43" s="31"/>
      <c r="U43" s="30"/>
      <c r="V43" s="31"/>
      <c r="W43" s="37"/>
      <c r="X43" s="38"/>
      <c r="Y43" s="565"/>
      <c r="Z43" s="565"/>
    </row>
    <row r="44" spans="1:26" ht="12.2" customHeight="1" x14ac:dyDescent="0.25">
      <c r="A44" s="518"/>
      <c r="B44" s="490"/>
      <c r="C44" s="491"/>
      <c r="D44" s="490"/>
      <c r="E44" s="491"/>
      <c r="F44" s="490"/>
      <c r="G44" s="491"/>
      <c r="H44" s="490"/>
      <c r="I44" s="491"/>
      <c r="J44" s="489"/>
      <c r="K44" s="27">
        <v>331</v>
      </c>
      <c r="L44" s="565">
        <v>100</v>
      </c>
      <c r="M44" s="565"/>
      <c r="N44" s="565">
        <v>2</v>
      </c>
      <c r="O44" s="565"/>
      <c r="P44" s="565">
        <v>1</v>
      </c>
      <c r="Q44" s="565"/>
      <c r="R44" s="565">
        <v>4</v>
      </c>
      <c r="S44" s="565"/>
      <c r="T44" s="31"/>
      <c r="U44" s="30"/>
      <c r="V44" s="31"/>
      <c r="W44" s="37"/>
      <c r="X44" s="38"/>
      <c r="Y44" s="565"/>
      <c r="Z44" s="565"/>
    </row>
    <row r="45" spans="1:26" ht="12.2" customHeight="1" x14ac:dyDescent="0.25">
      <c r="A45" s="518"/>
      <c r="B45" s="490"/>
      <c r="C45" s="491"/>
      <c r="D45" s="490"/>
      <c r="E45" s="491"/>
      <c r="F45" s="490"/>
      <c r="G45" s="491"/>
      <c r="H45" s="490"/>
      <c r="I45" s="491"/>
      <c r="J45" s="489"/>
      <c r="K45" s="27">
        <v>331</v>
      </c>
      <c r="L45" s="565">
        <v>100</v>
      </c>
      <c r="M45" s="565"/>
      <c r="N45" s="565">
        <v>2</v>
      </c>
      <c r="O45" s="565"/>
      <c r="P45" s="565">
        <v>1</v>
      </c>
      <c r="Q45" s="565"/>
      <c r="R45" s="565">
        <v>5</v>
      </c>
      <c r="S45" s="565"/>
      <c r="T45" s="31"/>
      <c r="U45" s="30"/>
      <c r="V45" s="31"/>
      <c r="W45" s="37"/>
      <c r="X45" s="38"/>
      <c r="Y45" s="565"/>
      <c r="Z45" s="565"/>
    </row>
    <row r="46" spans="1:26" ht="12.2" customHeight="1" x14ac:dyDescent="0.25">
      <c r="A46" s="518"/>
      <c r="B46" s="490"/>
      <c r="C46" s="491"/>
      <c r="D46" s="490"/>
      <c r="E46" s="491"/>
      <c r="F46" s="490"/>
      <c r="G46" s="491"/>
      <c r="H46" s="490"/>
      <c r="I46" s="491"/>
      <c r="J46" s="489"/>
      <c r="K46" s="27">
        <v>331</v>
      </c>
      <c r="L46" s="565">
        <v>100</v>
      </c>
      <c r="M46" s="565"/>
      <c r="N46" s="565">
        <v>2</v>
      </c>
      <c r="O46" s="565"/>
      <c r="P46" s="565">
        <v>2</v>
      </c>
      <c r="Q46" s="565"/>
      <c r="R46" s="565">
        <v>1</v>
      </c>
      <c r="S46" s="565"/>
      <c r="T46" s="31"/>
      <c r="U46" s="30"/>
      <c r="V46" s="31"/>
      <c r="W46" s="37"/>
      <c r="X46" s="38"/>
      <c r="Y46" s="565"/>
      <c r="Z46" s="565"/>
    </row>
    <row r="47" spans="1:26" ht="12.2" customHeight="1" x14ac:dyDescent="0.25">
      <c r="A47" s="518"/>
      <c r="B47" s="490"/>
      <c r="C47" s="491"/>
      <c r="D47" s="490"/>
      <c r="E47" s="491"/>
      <c r="F47" s="490"/>
      <c r="G47" s="491"/>
      <c r="H47" s="490"/>
      <c r="I47" s="491"/>
      <c r="J47" s="489"/>
      <c r="K47" s="27">
        <v>331</v>
      </c>
      <c r="L47" s="565">
        <v>100</v>
      </c>
      <c r="M47" s="565"/>
      <c r="N47" s="565">
        <v>2</v>
      </c>
      <c r="O47" s="565"/>
      <c r="P47" s="565">
        <v>2</v>
      </c>
      <c r="Q47" s="565"/>
      <c r="R47" s="565">
        <v>2</v>
      </c>
      <c r="S47" s="565"/>
      <c r="T47" s="31"/>
      <c r="U47" s="30"/>
      <c r="V47" s="31"/>
      <c r="W47" s="37"/>
      <c r="X47" s="38"/>
      <c r="Y47" s="565"/>
      <c r="Z47" s="565"/>
    </row>
    <row r="48" spans="1:26" ht="12.2" customHeight="1" x14ac:dyDescent="0.25">
      <c r="A48" s="518"/>
      <c r="B48" s="490"/>
      <c r="C48" s="491"/>
      <c r="D48" s="490"/>
      <c r="E48" s="491"/>
      <c r="F48" s="490"/>
      <c r="G48" s="491"/>
      <c r="H48" s="490"/>
      <c r="I48" s="491"/>
      <c r="J48" s="489"/>
      <c r="K48" s="27">
        <v>331</v>
      </c>
      <c r="L48" s="565">
        <v>100</v>
      </c>
      <c r="M48" s="565"/>
      <c r="N48" s="565">
        <v>2</v>
      </c>
      <c r="O48" s="565"/>
      <c r="P48" s="565">
        <v>2</v>
      </c>
      <c r="Q48" s="565"/>
      <c r="R48" s="565">
        <v>3</v>
      </c>
      <c r="S48" s="565"/>
      <c r="T48" s="31"/>
      <c r="U48" s="30"/>
      <c r="V48" s="31"/>
      <c r="W48" s="37"/>
      <c r="X48" s="38"/>
      <c r="Y48" s="565"/>
      <c r="Z48" s="565"/>
    </row>
    <row r="49" spans="1:26" ht="12.2" customHeight="1" x14ac:dyDescent="0.25">
      <c r="A49" s="518"/>
      <c r="B49" s="490"/>
      <c r="C49" s="491"/>
      <c r="D49" s="490"/>
      <c r="E49" s="491"/>
      <c r="F49" s="490"/>
      <c r="G49" s="491"/>
      <c r="H49" s="490"/>
      <c r="I49" s="491"/>
      <c r="J49" s="489"/>
      <c r="K49" s="27">
        <v>331</v>
      </c>
      <c r="L49" s="565">
        <v>100</v>
      </c>
      <c r="M49" s="565"/>
      <c r="N49" s="565">
        <v>2</v>
      </c>
      <c r="O49" s="565"/>
      <c r="P49" s="565">
        <v>2</v>
      </c>
      <c r="Q49" s="565"/>
      <c r="R49" s="565">
        <v>4</v>
      </c>
      <c r="S49" s="565"/>
      <c r="T49" s="31"/>
      <c r="U49" s="30"/>
      <c r="V49" s="31"/>
      <c r="W49" s="37"/>
      <c r="X49" s="38"/>
      <c r="Y49" s="565"/>
      <c r="Z49" s="565"/>
    </row>
    <row r="50" spans="1:26" ht="12.2" customHeight="1" x14ac:dyDescent="0.25">
      <c r="A50" s="518"/>
      <c r="B50" s="490"/>
      <c r="C50" s="491"/>
      <c r="D50" s="490"/>
      <c r="E50" s="491"/>
      <c r="F50" s="490"/>
      <c r="G50" s="491"/>
      <c r="H50" s="490"/>
      <c r="I50" s="491"/>
      <c r="J50" s="489"/>
      <c r="K50" s="27">
        <v>331</v>
      </c>
      <c r="L50" s="565">
        <v>100</v>
      </c>
      <c r="M50" s="565"/>
      <c r="N50" s="565">
        <v>2</v>
      </c>
      <c r="O50" s="565"/>
      <c r="P50" s="565">
        <v>3</v>
      </c>
      <c r="Q50" s="565"/>
      <c r="R50" s="565">
        <v>1</v>
      </c>
      <c r="S50" s="565"/>
      <c r="T50" s="31"/>
      <c r="U50" s="30"/>
      <c r="V50" s="31"/>
      <c r="W50" s="37"/>
      <c r="X50" s="38"/>
      <c r="Y50" s="565"/>
      <c r="Z50" s="565"/>
    </row>
    <row r="51" spans="1:26" ht="12.2" customHeight="1" x14ac:dyDescent="0.25">
      <c r="A51" s="518"/>
      <c r="B51" s="490"/>
      <c r="C51" s="491"/>
      <c r="D51" s="490"/>
      <c r="E51" s="491"/>
      <c r="F51" s="490"/>
      <c r="G51" s="491"/>
      <c r="H51" s="490"/>
      <c r="I51" s="491"/>
      <c r="J51" s="489"/>
      <c r="K51" s="27">
        <v>331</v>
      </c>
      <c r="L51" s="565">
        <v>100</v>
      </c>
      <c r="M51" s="565"/>
      <c r="N51" s="565">
        <v>2</v>
      </c>
      <c r="O51" s="565"/>
      <c r="P51" s="565">
        <v>3</v>
      </c>
      <c r="Q51" s="565"/>
      <c r="R51" s="565">
        <v>2</v>
      </c>
      <c r="S51" s="565"/>
      <c r="T51" s="31"/>
      <c r="U51" s="30"/>
      <c r="V51" s="31"/>
      <c r="W51" s="37"/>
      <c r="X51" s="38">
        <v>1</v>
      </c>
      <c r="Y51" s="565">
        <v>1</v>
      </c>
      <c r="Z51" s="565"/>
    </row>
    <row r="52" spans="1:26" ht="12.2" customHeight="1" x14ac:dyDescent="0.25">
      <c r="A52" s="518"/>
      <c r="B52" s="490"/>
      <c r="C52" s="491"/>
      <c r="D52" s="490"/>
      <c r="E52" s="491"/>
      <c r="F52" s="490"/>
      <c r="G52" s="491"/>
      <c r="H52" s="490"/>
      <c r="I52" s="491"/>
      <c r="J52" s="489"/>
      <c r="K52" s="27">
        <v>331</v>
      </c>
      <c r="L52" s="565">
        <v>100</v>
      </c>
      <c r="M52" s="565"/>
      <c r="N52" s="565">
        <v>2</v>
      </c>
      <c r="O52" s="565"/>
      <c r="P52" s="565">
        <v>4</v>
      </c>
      <c r="Q52" s="565"/>
      <c r="R52" s="565">
        <v>1</v>
      </c>
      <c r="S52" s="565"/>
      <c r="T52" s="31"/>
      <c r="U52" s="30"/>
      <c r="V52" s="31"/>
      <c r="W52" s="37"/>
      <c r="X52" s="38"/>
      <c r="Y52" s="565"/>
      <c r="Z52" s="565"/>
    </row>
    <row r="53" spans="1:26" ht="12.2" customHeight="1" x14ac:dyDescent="0.25">
      <c r="A53" s="518"/>
      <c r="B53" s="490"/>
      <c r="C53" s="491"/>
      <c r="D53" s="490"/>
      <c r="E53" s="491"/>
      <c r="F53" s="490"/>
      <c r="G53" s="491"/>
      <c r="H53" s="490"/>
      <c r="I53" s="491"/>
      <c r="J53" s="489"/>
      <c r="K53" s="27">
        <v>331</v>
      </c>
      <c r="L53" s="565">
        <v>100</v>
      </c>
      <c r="M53" s="565"/>
      <c r="N53" s="565">
        <v>2</v>
      </c>
      <c r="O53" s="565"/>
      <c r="P53" s="565">
        <v>4</v>
      </c>
      <c r="Q53" s="565"/>
      <c r="R53" s="565">
        <v>2</v>
      </c>
      <c r="S53" s="565"/>
      <c r="T53" s="31"/>
      <c r="U53" s="30"/>
      <c r="V53" s="31"/>
      <c r="W53" s="37"/>
      <c r="X53" s="38"/>
      <c r="Y53" s="565"/>
      <c r="Z53" s="565"/>
    </row>
    <row r="54" spans="1:26" ht="12.2" customHeight="1" x14ac:dyDescent="0.25">
      <c r="A54" s="518"/>
      <c r="B54" s="490"/>
      <c r="C54" s="491"/>
      <c r="D54" s="490"/>
      <c r="E54" s="491"/>
      <c r="F54" s="490"/>
      <c r="G54" s="491"/>
      <c r="H54" s="490"/>
      <c r="I54" s="491"/>
      <c r="J54" s="489"/>
      <c r="K54" s="27">
        <v>331</v>
      </c>
      <c r="L54" s="565">
        <v>100</v>
      </c>
      <c r="M54" s="565"/>
      <c r="N54" s="565">
        <v>2</v>
      </c>
      <c r="O54" s="565"/>
      <c r="P54" s="565">
        <v>5</v>
      </c>
      <c r="Q54" s="565"/>
      <c r="R54" s="565">
        <v>1</v>
      </c>
      <c r="S54" s="565"/>
      <c r="T54" s="31"/>
      <c r="U54" s="30"/>
      <c r="V54" s="31"/>
      <c r="W54" s="37"/>
      <c r="X54" s="38"/>
      <c r="Y54" s="565"/>
      <c r="Z54" s="565"/>
    </row>
    <row r="55" spans="1:26" ht="12.2" customHeight="1" x14ac:dyDescent="0.25">
      <c r="A55" s="518"/>
      <c r="B55" s="490"/>
      <c r="C55" s="491"/>
      <c r="D55" s="490"/>
      <c r="E55" s="491"/>
      <c r="F55" s="490"/>
      <c r="G55" s="491"/>
      <c r="H55" s="490"/>
      <c r="I55" s="491"/>
      <c r="J55" s="489"/>
      <c r="K55" s="27">
        <v>331</v>
      </c>
      <c r="L55" s="565">
        <v>100</v>
      </c>
      <c r="M55" s="565"/>
      <c r="N55" s="565">
        <v>2</v>
      </c>
      <c r="O55" s="565"/>
      <c r="P55" s="565">
        <v>5</v>
      </c>
      <c r="Q55" s="565"/>
      <c r="R55" s="565">
        <v>2</v>
      </c>
      <c r="S55" s="565"/>
      <c r="T55" s="31"/>
      <c r="U55" s="30"/>
      <c r="V55" s="31"/>
      <c r="W55" s="37"/>
      <c r="X55" s="38"/>
      <c r="Y55" s="503"/>
      <c r="Z55" s="501"/>
    </row>
    <row r="56" spans="1:26" ht="12.2" customHeight="1" x14ac:dyDescent="0.25">
      <c r="A56" s="518"/>
      <c r="B56" s="490"/>
      <c r="C56" s="491"/>
      <c r="D56" s="490"/>
      <c r="E56" s="491"/>
      <c r="F56" s="490"/>
      <c r="G56" s="491"/>
      <c r="H56" s="490"/>
      <c r="I56" s="491"/>
      <c r="J56" s="489"/>
      <c r="K56" s="27">
        <v>331</v>
      </c>
      <c r="L56" s="565">
        <v>100</v>
      </c>
      <c r="M56" s="565"/>
      <c r="N56" s="565">
        <v>2</v>
      </c>
      <c r="O56" s="565"/>
      <c r="P56" s="565">
        <v>5</v>
      </c>
      <c r="Q56" s="565"/>
      <c r="R56" s="565">
        <v>3</v>
      </c>
      <c r="S56" s="565"/>
      <c r="T56" s="31"/>
      <c r="U56" s="30"/>
      <c r="V56" s="31"/>
      <c r="W56" s="37"/>
      <c r="X56" s="38"/>
      <c r="Y56" s="565"/>
      <c r="Z56" s="565"/>
    </row>
    <row r="57" spans="1:26" ht="12.2" customHeight="1" x14ac:dyDescent="0.25">
      <c r="A57" s="518"/>
      <c r="B57" s="490"/>
      <c r="C57" s="491"/>
      <c r="D57" s="490"/>
      <c r="E57" s="491"/>
      <c r="F57" s="490"/>
      <c r="G57" s="491"/>
      <c r="H57" s="490"/>
      <c r="I57" s="491"/>
      <c r="J57" s="489"/>
      <c r="K57" s="27">
        <v>331</v>
      </c>
      <c r="L57" s="565">
        <v>100</v>
      </c>
      <c r="M57" s="565"/>
      <c r="N57" s="565">
        <v>2</v>
      </c>
      <c r="O57" s="565"/>
      <c r="P57" s="565">
        <v>5</v>
      </c>
      <c r="Q57" s="565"/>
      <c r="R57" s="565">
        <v>4</v>
      </c>
      <c r="S57" s="565"/>
      <c r="T57" s="31"/>
      <c r="U57" s="30"/>
      <c r="V57" s="31"/>
      <c r="W57" s="37"/>
      <c r="X57" s="38"/>
      <c r="Y57" s="565"/>
      <c r="Z57" s="565"/>
    </row>
    <row r="58" spans="1:26" ht="12.2" customHeight="1" x14ac:dyDescent="0.25">
      <c r="A58" s="518"/>
      <c r="B58" s="490"/>
      <c r="C58" s="491"/>
      <c r="D58" s="490"/>
      <c r="E58" s="491"/>
      <c r="F58" s="490"/>
      <c r="G58" s="491"/>
      <c r="H58" s="490"/>
      <c r="I58" s="491"/>
      <c r="J58" s="489"/>
      <c r="K58" s="27">
        <v>331</v>
      </c>
      <c r="L58" s="565">
        <v>100</v>
      </c>
      <c r="M58" s="565"/>
      <c r="N58" s="565">
        <v>2</v>
      </c>
      <c r="O58" s="565"/>
      <c r="P58" s="565">
        <v>6</v>
      </c>
      <c r="Q58" s="565"/>
      <c r="R58" s="565">
        <v>1</v>
      </c>
      <c r="S58" s="565"/>
      <c r="T58" s="31"/>
      <c r="U58" s="30"/>
      <c r="V58" s="31"/>
      <c r="W58" s="37"/>
      <c r="X58" s="38"/>
      <c r="Y58" s="565"/>
      <c r="Z58" s="565"/>
    </row>
    <row r="59" spans="1:26" x14ac:dyDescent="0.25">
      <c r="A59" s="518"/>
      <c r="B59" s="490"/>
      <c r="C59" s="491"/>
      <c r="D59" s="490"/>
      <c r="E59" s="491"/>
      <c r="F59" s="490"/>
      <c r="G59" s="491"/>
      <c r="H59" s="490"/>
      <c r="I59" s="491"/>
      <c r="J59" s="564"/>
      <c r="K59" s="27">
        <v>331</v>
      </c>
      <c r="L59" s="548">
        <v>100</v>
      </c>
      <c r="M59" s="548"/>
      <c r="N59" s="548">
        <v>2</v>
      </c>
      <c r="O59" s="548"/>
      <c r="P59" s="548">
        <v>6</v>
      </c>
      <c r="Q59" s="548"/>
      <c r="R59" s="548">
        <v>4</v>
      </c>
      <c r="S59" s="548"/>
      <c r="T59" s="31"/>
      <c r="U59" s="30"/>
      <c r="V59" s="31"/>
      <c r="W59" s="37"/>
      <c r="X59" s="38"/>
      <c r="Y59" s="548"/>
      <c r="Z59" s="548"/>
    </row>
    <row r="60" spans="1:26" x14ac:dyDescent="0.25">
      <c r="A60" s="518"/>
      <c r="B60" s="490"/>
      <c r="C60" s="491"/>
      <c r="D60" s="490"/>
      <c r="E60" s="491"/>
      <c r="F60" s="490"/>
      <c r="G60" s="491"/>
      <c r="H60" s="490"/>
      <c r="I60" s="491"/>
      <c r="J60" s="564"/>
      <c r="K60" s="27">
        <v>331</v>
      </c>
      <c r="L60" s="548">
        <v>100</v>
      </c>
      <c r="M60" s="548"/>
      <c r="N60" s="548">
        <v>2</v>
      </c>
      <c r="O60" s="548"/>
      <c r="P60" s="548">
        <v>6</v>
      </c>
      <c r="Q60" s="548"/>
      <c r="R60" s="548">
        <v>9</v>
      </c>
      <c r="S60" s="548"/>
      <c r="T60" s="31"/>
      <c r="U60" s="30"/>
      <c r="V60" s="31"/>
      <c r="W60" s="37"/>
      <c r="X60" s="38"/>
      <c r="Y60" s="548"/>
      <c r="Z60" s="548"/>
    </row>
    <row r="61" spans="1:26" x14ac:dyDescent="0.25">
      <c r="A61" s="518"/>
      <c r="B61" s="490"/>
      <c r="C61" s="491"/>
      <c r="D61" s="490"/>
      <c r="E61" s="491"/>
      <c r="F61" s="490"/>
      <c r="G61" s="491"/>
      <c r="H61" s="490"/>
      <c r="I61" s="491"/>
      <c r="J61" s="564"/>
      <c r="K61" s="27">
        <v>331</v>
      </c>
      <c r="L61" s="548">
        <v>100</v>
      </c>
      <c r="M61" s="548"/>
      <c r="N61" s="548">
        <v>2</v>
      </c>
      <c r="O61" s="548"/>
      <c r="P61" s="548">
        <v>7</v>
      </c>
      <c r="Q61" s="548"/>
      <c r="R61" s="548">
        <v>2</v>
      </c>
      <c r="S61" s="548"/>
      <c r="T61" s="31"/>
      <c r="U61" s="30"/>
      <c r="V61" s="31"/>
      <c r="W61" s="37"/>
      <c r="X61" s="38"/>
      <c r="Y61" s="548"/>
      <c r="Z61" s="548"/>
    </row>
    <row r="62" spans="1:26" x14ac:dyDescent="0.25">
      <c r="A62" s="518"/>
      <c r="B62" s="490"/>
      <c r="C62" s="491"/>
      <c r="D62" s="490"/>
      <c r="E62" s="491"/>
      <c r="F62" s="490"/>
      <c r="G62" s="491"/>
      <c r="H62" s="490"/>
      <c r="I62" s="491"/>
      <c r="J62" s="564"/>
      <c r="K62" s="27">
        <v>331</v>
      </c>
      <c r="L62" s="548">
        <v>100</v>
      </c>
      <c r="M62" s="548"/>
      <c r="N62" s="548">
        <v>2</v>
      </c>
      <c r="O62" s="548"/>
      <c r="P62" s="548">
        <v>7</v>
      </c>
      <c r="Q62" s="548"/>
      <c r="R62" s="548">
        <v>3</v>
      </c>
      <c r="S62" s="548"/>
      <c r="T62" s="32"/>
      <c r="U62" s="28"/>
      <c r="V62" s="32"/>
      <c r="W62" s="37"/>
      <c r="X62" s="38"/>
      <c r="Y62" s="548"/>
      <c r="Z62" s="548"/>
    </row>
    <row r="63" spans="1:26" x14ac:dyDescent="0.25">
      <c r="A63" s="518"/>
      <c r="B63" s="490"/>
      <c r="C63" s="491"/>
      <c r="D63" s="490"/>
      <c r="E63" s="491"/>
      <c r="F63" s="490"/>
      <c r="G63" s="491"/>
      <c r="H63" s="490"/>
      <c r="I63" s="491"/>
      <c r="J63" s="564"/>
      <c r="K63" s="27">
        <v>331</v>
      </c>
      <c r="L63" s="548">
        <v>100</v>
      </c>
      <c r="M63" s="548"/>
      <c r="N63" s="548">
        <v>2</v>
      </c>
      <c r="O63" s="548"/>
      <c r="P63" s="548">
        <v>8</v>
      </c>
      <c r="Q63" s="548"/>
      <c r="R63" s="548">
        <v>1</v>
      </c>
      <c r="S63" s="548"/>
      <c r="T63" s="31"/>
      <c r="U63" s="30"/>
      <c r="V63" s="31"/>
      <c r="W63" s="37"/>
      <c r="X63" s="38"/>
      <c r="Y63" s="548"/>
      <c r="Z63" s="548"/>
    </row>
    <row r="64" spans="1:26" x14ac:dyDescent="0.25">
      <c r="A64" s="518"/>
      <c r="B64" s="490"/>
      <c r="C64" s="491"/>
      <c r="D64" s="490"/>
      <c r="E64" s="491"/>
      <c r="F64" s="490"/>
      <c r="G64" s="491"/>
      <c r="H64" s="490"/>
      <c r="I64" s="491"/>
      <c r="J64" s="564"/>
      <c r="K64" s="27">
        <v>331</v>
      </c>
      <c r="L64" s="548">
        <v>100</v>
      </c>
      <c r="M64" s="548"/>
      <c r="N64" s="548">
        <v>2</v>
      </c>
      <c r="O64" s="548"/>
      <c r="P64" s="548">
        <v>8</v>
      </c>
      <c r="Q64" s="548"/>
      <c r="R64" s="548">
        <v>2</v>
      </c>
      <c r="S64" s="548"/>
      <c r="T64" s="31"/>
      <c r="U64" s="30"/>
      <c r="V64" s="31"/>
      <c r="W64" s="37"/>
      <c r="X64" s="38"/>
      <c r="Y64" s="548"/>
      <c r="Z64" s="548"/>
    </row>
    <row r="65" spans="1:26" x14ac:dyDescent="0.25">
      <c r="A65" s="518"/>
      <c r="B65" s="490"/>
      <c r="C65" s="491"/>
      <c r="D65" s="490"/>
      <c r="E65" s="491"/>
      <c r="F65" s="490"/>
      <c r="G65" s="491"/>
      <c r="H65" s="490"/>
      <c r="I65" s="491"/>
      <c r="J65" s="564"/>
      <c r="K65" s="27">
        <v>331</v>
      </c>
      <c r="L65" s="548">
        <v>100</v>
      </c>
      <c r="M65" s="548"/>
      <c r="N65" s="548">
        <v>2</v>
      </c>
      <c r="O65" s="548"/>
      <c r="P65" s="548">
        <v>9</v>
      </c>
      <c r="Q65" s="548"/>
      <c r="R65" s="548">
        <v>2</v>
      </c>
      <c r="S65" s="548"/>
      <c r="T65" s="31"/>
      <c r="U65" s="30"/>
      <c r="V65" s="31"/>
      <c r="W65" s="37"/>
      <c r="X65" s="38"/>
      <c r="Y65" s="548"/>
      <c r="Z65" s="548"/>
    </row>
    <row r="66" spans="1:26" x14ac:dyDescent="0.25">
      <c r="A66" s="518"/>
      <c r="B66" s="490"/>
      <c r="C66" s="491"/>
      <c r="D66" s="490"/>
      <c r="E66" s="491"/>
      <c r="F66" s="490"/>
      <c r="G66" s="491"/>
      <c r="H66" s="490"/>
      <c r="I66" s="491"/>
      <c r="J66" s="564"/>
      <c r="K66" s="27">
        <v>331</v>
      </c>
      <c r="L66" s="548">
        <v>100</v>
      </c>
      <c r="M66" s="548"/>
      <c r="N66" s="548">
        <v>2</v>
      </c>
      <c r="O66" s="548"/>
      <c r="P66" s="548">
        <v>9</v>
      </c>
      <c r="Q66" s="548"/>
      <c r="R66" s="548">
        <v>4</v>
      </c>
      <c r="S66" s="548"/>
      <c r="T66" s="31"/>
      <c r="U66" s="30"/>
      <c r="V66" s="31"/>
      <c r="W66" s="37"/>
      <c r="X66" s="38"/>
      <c r="Y66" s="548"/>
      <c r="Z66" s="548"/>
    </row>
    <row r="67" spans="1:26" x14ac:dyDescent="0.25">
      <c r="A67" s="518"/>
      <c r="B67" s="490"/>
      <c r="C67" s="491"/>
      <c r="D67" s="490"/>
      <c r="E67" s="491"/>
      <c r="F67" s="490"/>
      <c r="G67" s="491"/>
      <c r="H67" s="490"/>
      <c r="I67" s="491"/>
      <c r="J67" s="564"/>
      <c r="K67" s="27">
        <v>331</v>
      </c>
      <c r="L67" s="548">
        <v>100</v>
      </c>
      <c r="M67" s="548"/>
      <c r="N67" s="548">
        <v>2</v>
      </c>
      <c r="O67" s="548"/>
      <c r="P67" s="548">
        <v>9</v>
      </c>
      <c r="Q67" s="548"/>
      <c r="R67" s="548">
        <v>6</v>
      </c>
      <c r="S67" s="548"/>
      <c r="T67" s="31"/>
      <c r="U67" s="30"/>
      <c r="V67" s="31"/>
      <c r="W67" s="37"/>
      <c r="X67" s="38"/>
      <c r="Y67" s="548"/>
      <c r="Z67" s="548"/>
    </row>
    <row r="68" spans="1:26" x14ac:dyDescent="0.25">
      <c r="A68" s="518"/>
      <c r="B68" s="490"/>
      <c r="C68" s="491"/>
      <c r="D68" s="490"/>
      <c r="E68" s="491"/>
      <c r="F68" s="490"/>
      <c r="G68" s="491"/>
      <c r="H68" s="490"/>
      <c r="I68" s="491"/>
      <c r="J68" s="564"/>
      <c r="K68" s="27">
        <v>331</v>
      </c>
      <c r="L68" s="548">
        <v>100</v>
      </c>
      <c r="M68" s="548"/>
      <c r="N68" s="548">
        <v>2</v>
      </c>
      <c r="O68" s="548"/>
      <c r="P68" s="548">
        <v>9</v>
      </c>
      <c r="Q68" s="548"/>
      <c r="R68" s="548">
        <v>7</v>
      </c>
      <c r="S68" s="548"/>
      <c r="T68" s="31"/>
      <c r="U68" s="30"/>
      <c r="V68" s="31"/>
      <c r="W68" s="37"/>
      <c r="X68" s="38"/>
      <c r="Y68" s="548"/>
      <c r="Z68" s="548"/>
    </row>
    <row r="69" spans="1:26" x14ac:dyDescent="0.25">
      <c r="A69" s="572"/>
      <c r="B69" s="573"/>
      <c r="C69" s="574"/>
      <c r="D69" s="573"/>
      <c r="E69" s="574"/>
      <c r="F69" s="573"/>
      <c r="G69" s="574"/>
      <c r="H69" s="573"/>
      <c r="I69" s="574"/>
      <c r="J69" s="564"/>
      <c r="K69" s="27">
        <v>331</v>
      </c>
      <c r="L69" s="548">
        <v>100</v>
      </c>
      <c r="M69" s="548"/>
      <c r="N69" s="548">
        <v>2</v>
      </c>
      <c r="O69" s="548"/>
      <c r="P69" s="548">
        <v>9</v>
      </c>
      <c r="Q69" s="548"/>
      <c r="R69" s="548">
        <v>9</v>
      </c>
      <c r="S69" s="548"/>
      <c r="T69" s="31"/>
      <c r="U69" s="30"/>
      <c r="V69" s="31"/>
      <c r="W69" s="37"/>
      <c r="X69" s="38"/>
      <c r="Y69" s="548"/>
      <c r="Z69" s="548"/>
    </row>
    <row r="70" spans="1:26" x14ac:dyDescent="0.25">
      <c r="A70" s="554" t="s">
        <v>19</v>
      </c>
      <c r="B70" s="555"/>
      <c r="C70" s="555"/>
      <c r="D70" s="555"/>
      <c r="E70" s="555"/>
      <c r="F70" s="555"/>
      <c r="G70" s="555"/>
      <c r="H70" s="555"/>
      <c r="I70" s="555"/>
      <c r="J70" s="555"/>
      <c r="K70" s="556"/>
      <c r="L70" s="556"/>
      <c r="M70" s="556"/>
      <c r="N70" s="556"/>
      <c r="O70" s="556"/>
      <c r="P70" s="556"/>
      <c r="Q70" s="556"/>
      <c r="R70" s="556"/>
      <c r="S70" s="556"/>
      <c r="T70" s="557"/>
      <c r="U70" s="558"/>
      <c r="V70" s="557"/>
      <c r="W70" s="559">
        <f>SUM(W71:X94)</f>
        <v>1</v>
      </c>
      <c r="X70" s="560"/>
      <c r="Y70" s="561">
        <f>SUM(Y71:Z94)</f>
        <v>1</v>
      </c>
      <c r="Z70" s="561"/>
    </row>
    <row r="71" spans="1:26" x14ac:dyDescent="0.25">
      <c r="A71" s="562">
        <v>11</v>
      </c>
      <c r="B71" s="489">
        <v>0</v>
      </c>
      <c r="C71" s="489"/>
      <c r="D71" s="489">
        <v>0</v>
      </c>
      <c r="E71" s="489"/>
      <c r="F71" s="489">
        <v>1</v>
      </c>
      <c r="G71" s="489"/>
      <c r="H71" s="489"/>
      <c r="I71" s="489"/>
      <c r="J71" s="489"/>
      <c r="K71" s="27">
        <v>331</v>
      </c>
      <c r="L71" s="548">
        <v>100</v>
      </c>
      <c r="M71" s="548"/>
      <c r="N71" s="548">
        <v>3</v>
      </c>
      <c r="O71" s="548"/>
      <c r="P71" s="548">
        <v>1</v>
      </c>
      <c r="Q71" s="548"/>
      <c r="R71" s="548">
        <v>1</v>
      </c>
      <c r="S71" s="548"/>
      <c r="T71" s="32"/>
      <c r="U71" s="28"/>
      <c r="V71" s="32"/>
      <c r="W71" s="549"/>
      <c r="X71" s="501"/>
      <c r="Y71" s="548"/>
      <c r="Z71" s="548"/>
    </row>
    <row r="72" spans="1:26" x14ac:dyDescent="0.25">
      <c r="A72" s="562">
        <v>11</v>
      </c>
      <c r="B72" s="489">
        <v>0</v>
      </c>
      <c r="C72" s="563"/>
      <c r="D72" s="489">
        <v>0</v>
      </c>
      <c r="E72" s="563"/>
      <c r="F72" s="489">
        <v>1</v>
      </c>
      <c r="G72" s="563"/>
      <c r="H72" s="489"/>
      <c r="I72" s="563"/>
      <c r="J72" s="489"/>
      <c r="K72" s="27">
        <v>331</v>
      </c>
      <c r="L72" s="548">
        <v>100</v>
      </c>
      <c r="M72" s="548"/>
      <c r="N72" s="548">
        <v>3</v>
      </c>
      <c r="O72" s="548"/>
      <c r="P72" s="548">
        <v>1</v>
      </c>
      <c r="Q72" s="548"/>
      <c r="R72" s="548">
        <v>3</v>
      </c>
      <c r="S72" s="548"/>
      <c r="T72" s="31"/>
      <c r="U72" s="30"/>
      <c r="V72" s="31"/>
      <c r="W72" s="549"/>
      <c r="X72" s="501"/>
      <c r="Y72" s="548"/>
      <c r="Z72" s="548"/>
    </row>
    <row r="73" spans="1:26" x14ac:dyDescent="0.25">
      <c r="A73" s="562">
        <v>11</v>
      </c>
      <c r="B73" s="489">
        <v>0</v>
      </c>
      <c r="C73" s="563"/>
      <c r="D73" s="489">
        <v>0</v>
      </c>
      <c r="E73" s="563"/>
      <c r="F73" s="489">
        <v>1</v>
      </c>
      <c r="G73" s="563"/>
      <c r="H73" s="489"/>
      <c r="I73" s="563"/>
      <c r="J73" s="489"/>
      <c r="K73" s="27">
        <v>331</v>
      </c>
      <c r="L73" s="548">
        <v>100</v>
      </c>
      <c r="M73" s="548"/>
      <c r="N73" s="548">
        <v>3</v>
      </c>
      <c r="O73" s="548"/>
      <c r="P73" s="548">
        <v>2</v>
      </c>
      <c r="Q73" s="548"/>
      <c r="R73" s="548">
        <v>2</v>
      </c>
      <c r="S73" s="548"/>
      <c r="T73" s="31"/>
      <c r="U73" s="30"/>
      <c r="V73" s="31"/>
      <c r="W73" s="549"/>
      <c r="X73" s="501"/>
      <c r="Y73" s="548"/>
      <c r="Z73" s="548"/>
    </row>
    <row r="74" spans="1:26" x14ac:dyDescent="0.25">
      <c r="A74" s="562">
        <v>11</v>
      </c>
      <c r="B74" s="489">
        <v>0</v>
      </c>
      <c r="C74" s="563"/>
      <c r="D74" s="489">
        <v>0</v>
      </c>
      <c r="E74" s="563"/>
      <c r="F74" s="489">
        <v>1</v>
      </c>
      <c r="G74" s="563"/>
      <c r="H74" s="489"/>
      <c r="I74" s="563"/>
      <c r="J74" s="489"/>
      <c r="K74" s="27">
        <v>331</v>
      </c>
      <c r="L74" s="548">
        <v>100</v>
      </c>
      <c r="M74" s="548"/>
      <c r="N74" s="548">
        <v>3</v>
      </c>
      <c r="O74" s="548"/>
      <c r="P74" s="548">
        <v>2</v>
      </c>
      <c r="Q74" s="548"/>
      <c r="R74" s="548">
        <v>3</v>
      </c>
      <c r="S74" s="548"/>
      <c r="T74" s="31"/>
      <c r="U74" s="30"/>
      <c r="V74" s="31"/>
      <c r="W74" s="549"/>
      <c r="X74" s="501"/>
      <c r="Y74" s="548"/>
      <c r="Z74" s="548"/>
    </row>
    <row r="75" spans="1:26" x14ac:dyDescent="0.25">
      <c r="A75" s="562">
        <v>11</v>
      </c>
      <c r="B75" s="489">
        <v>0</v>
      </c>
      <c r="C75" s="563"/>
      <c r="D75" s="489">
        <v>0</v>
      </c>
      <c r="E75" s="563"/>
      <c r="F75" s="489">
        <v>1</v>
      </c>
      <c r="G75" s="563"/>
      <c r="H75" s="489"/>
      <c r="I75" s="563"/>
      <c r="J75" s="489"/>
      <c r="K75" s="27">
        <v>331</v>
      </c>
      <c r="L75" s="548">
        <v>100</v>
      </c>
      <c r="M75" s="548"/>
      <c r="N75" s="548">
        <v>3</v>
      </c>
      <c r="O75" s="548"/>
      <c r="P75" s="548">
        <v>3</v>
      </c>
      <c r="Q75" s="548"/>
      <c r="R75" s="548">
        <v>1</v>
      </c>
      <c r="S75" s="548"/>
      <c r="T75" s="31"/>
      <c r="U75" s="30"/>
      <c r="V75" s="31"/>
      <c r="W75" s="549"/>
      <c r="X75" s="501"/>
      <c r="Y75" s="548"/>
      <c r="Z75" s="548"/>
    </row>
    <row r="76" spans="1:26" x14ac:dyDescent="0.25">
      <c r="A76" s="562">
        <v>11</v>
      </c>
      <c r="B76" s="489">
        <v>0</v>
      </c>
      <c r="C76" s="563"/>
      <c r="D76" s="489">
        <v>0</v>
      </c>
      <c r="E76" s="563"/>
      <c r="F76" s="489">
        <v>1</v>
      </c>
      <c r="G76" s="563"/>
      <c r="H76" s="489"/>
      <c r="I76" s="563"/>
      <c r="J76" s="489"/>
      <c r="K76" s="27">
        <v>331</v>
      </c>
      <c r="L76" s="548">
        <v>100</v>
      </c>
      <c r="M76" s="548"/>
      <c r="N76" s="548">
        <v>3</v>
      </c>
      <c r="O76" s="548"/>
      <c r="P76" s="548">
        <v>3</v>
      </c>
      <c r="Q76" s="548"/>
      <c r="R76" s="548">
        <v>2</v>
      </c>
      <c r="S76" s="548"/>
      <c r="T76" s="31"/>
      <c r="U76" s="30"/>
      <c r="V76" s="31"/>
      <c r="W76" s="549"/>
      <c r="X76" s="501"/>
      <c r="Y76" s="548"/>
      <c r="Z76" s="548"/>
    </row>
    <row r="77" spans="1:26" x14ac:dyDescent="0.25">
      <c r="A77" s="562">
        <v>11</v>
      </c>
      <c r="B77" s="489">
        <v>0</v>
      </c>
      <c r="C77" s="563"/>
      <c r="D77" s="489">
        <v>0</v>
      </c>
      <c r="E77" s="563"/>
      <c r="F77" s="489">
        <v>1</v>
      </c>
      <c r="G77" s="563"/>
      <c r="H77" s="489"/>
      <c r="I77" s="563"/>
      <c r="J77" s="489"/>
      <c r="K77" s="27">
        <v>331</v>
      </c>
      <c r="L77" s="548">
        <v>100</v>
      </c>
      <c r="M77" s="548"/>
      <c r="N77" s="548">
        <v>3</v>
      </c>
      <c r="O77" s="548"/>
      <c r="P77" s="548">
        <v>3</v>
      </c>
      <c r="Q77" s="548"/>
      <c r="R77" s="548">
        <v>3</v>
      </c>
      <c r="S77" s="548"/>
      <c r="T77" s="31"/>
      <c r="U77" s="30"/>
      <c r="V77" s="31"/>
      <c r="W77" s="549"/>
      <c r="X77" s="501"/>
      <c r="Y77" s="548"/>
      <c r="Z77" s="548"/>
    </row>
    <row r="78" spans="1:26" x14ac:dyDescent="0.25">
      <c r="A78" s="562">
        <v>11</v>
      </c>
      <c r="B78" s="489">
        <v>0</v>
      </c>
      <c r="C78" s="563"/>
      <c r="D78" s="489">
        <v>0</v>
      </c>
      <c r="E78" s="563"/>
      <c r="F78" s="489">
        <v>1</v>
      </c>
      <c r="G78" s="563"/>
      <c r="H78" s="489"/>
      <c r="I78" s="563"/>
      <c r="J78" s="489"/>
      <c r="K78" s="27">
        <v>331</v>
      </c>
      <c r="L78" s="548">
        <v>100</v>
      </c>
      <c r="M78" s="548"/>
      <c r="N78" s="548">
        <v>3</v>
      </c>
      <c r="O78" s="548"/>
      <c r="P78" s="548">
        <v>3</v>
      </c>
      <c r="Q78" s="548"/>
      <c r="R78" s="548">
        <v>4</v>
      </c>
      <c r="S78" s="548"/>
      <c r="T78" s="31"/>
      <c r="U78" s="30"/>
      <c r="V78" s="31"/>
      <c r="W78" s="549"/>
      <c r="X78" s="501"/>
      <c r="Y78" s="548"/>
      <c r="Z78" s="548"/>
    </row>
    <row r="79" spans="1:26" x14ac:dyDescent="0.25">
      <c r="A79" s="562">
        <v>11</v>
      </c>
      <c r="B79" s="489">
        <v>0</v>
      </c>
      <c r="C79" s="563"/>
      <c r="D79" s="489">
        <v>0</v>
      </c>
      <c r="E79" s="563"/>
      <c r="F79" s="489">
        <v>1</v>
      </c>
      <c r="G79" s="563"/>
      <c r="H79" s="489"/>
      <c r="I79" s="563"/>
      <c r="J79" s="489"/>
      <c r="K79" s="27">
        <v>331</v>
      </c>
      <c r="L79" s="548">
        <v>100</v>
      </c>
      <c r="M79" s="548"/>
      <c r="N79" s="548">
        <v>3</v>
      </c>
      <c r="O79" s="548"/>
      <c r="P79" s="548">
        <v>4</v>
      </c>
      <c r="Q79" s="548"/>
      <c r="R79" s="548">
        <v>1</v>
      </c>
      <c r="S79" s="548"/>
      <c r="T79" s="31"/>
      <c r="U79" s="30"/>
      <c r="V79" s="31"/>
      <c r="W79" s="549"/>
      <c r="X79" s="501"/>
      <c r="Y79" s="548"/>
      <c r="Z79" s="548"/>
    </row>
    <row r="80" spans="1:26" x14ac:dyDescent="0.25">
      <c r="A80" s="562">
        <v>11</v>
      </c>
      <c r="B80" s="489">
        <v>0</v>
      </c>
      <c r="C80" s="563"/>
      <c r="D80" s="489">
        <v>0</v>
      </c>
      <c r="E80" s="563"/>
      <c r="F80" s="489">
        <v>1</v>
      </c>
      <c r="G80" s="563"/>
      <c r="H80" s="489"/>
      <c r="I80" s="563"/>
      <c r="J80" s="489"/>
      <c r="K80" s="27">
        <v>331</v>
      </c>
      <c r="L80" s="548">
        <v>100</v>
      </c>
      <c r="M80" s="548"/>
      <c r="N80" s="548">
        <v>3</v>
      </c>
      <c r="O80" s="548"/>
      <c r="P80" s="548">
        <v>4</v>
      </c>
      <c r="Q80" s="548"/>
      <c r="R80" s="548">
        <v>3</v>
      </c>
      <c r="S80" s="548"/>
      <c r="T80" s="31"/>
      <c r="U80" s="30"/>
      <c r="V80" s="31"/>
      <c r="W80" s="549"/>
      <c r="X80" s="501"/>
      <c r="Y80" s="548"/>
      <c r="Z80" s="548"/>
    </row>
    <row r="81" spans="1:26" x14ac:dyDescent="0.25">
      <c r="A81" s="562">
        <v>11</v>
      </c>
      <c r="B81" s="489">
        <v>0</v>
      </c>
      <c r="C81" s="563"/>
      <c r="D81" s="489">
        <v>0</v>
      </c>
      <c r="E81" s="563"/>
      <c r="F81" s="489">
        <v>1</v>
      </c>
      <c r="G81" s="563"/>
      <c r="H81" s="489"/>
      <c r="I81" s="563"/>
      <c r="J81" s="489"/>
      <c r="K81" s="27">
        <v>331</v>
      </c>
      <c r="L81" s="548">
        <v>100</v>
      </c>
      <c r="M81" s="548"/>
      <c r="N81" s="548">
        <v>3</v>
      </c>
      <c r="O81" s="548"/>
      <c r="P81" s="548">
        <v>5</v>
      </c>
      <c r="Q81" s="548"/>
      <c r="R81" s="548">
        <v>2</v>
      </c>
      <c r="S81" s="548"/>
      <c r="T81" s="31"/>
      <c r="U81" s="30"/>
      <c r="V81" s="31"/>
      <c r="W81" s="549">
        <v>1</v>
      </c>
      <c r="X81" s="501"/>
      <c r="Y81" s="548"/>
      <c r="Z81" s="548"/>
    </row>
    <row r="82" spans="1:26" x14ac:dyDescent="0.25">
      <c r="A82" s="562">
        <v>11</v>
      </c>
      <c r="B82" s="489">
        <v>0</v>
      </c>
      <c r="C82" s="563"/>
      <c r="D82" s="489">
        <v>0</v>
      </c>
      <c r="E82" s="563"/>
      <c r="F82" s="489">
        <v>1</v>
      </c>
      <c r="G82" s="563"/>
      <c r="H82" s="489"/>
      <c r="I82" s="563"/>
      <c r="J82" s="489"/>
      <c r="K82" s="27">
        <v>331</v>
      </c>
      <c r="L82" s="548">
        <v>100</v>
      </c>
      <c r="M82" s="548"/>
      <c r="N82" s="548">
        <v>3</v>
      </c>
      <c r="O82" s="548"/>
      <c r="P82" s="548">
        <v>5</v>
      </c>
      <c r="Q82" s="548"/>
      <c r="R82" s="548">
        <v>3</v>
      </c>
      <c r="S82" s="548"/>
      <c r="T82" s="31"/>
      <c r="U82" s="30"/>
      <c r="V82" s="31"/>
      <c r="W82" s="549"/>
      <c r="X82" s="501"/>
      <c r="Y82" s="548">
        <v>1</v>
      </c>
      <c r="Z82" s="548"/>
    </row>
    <row r="83" spans="1:26" x14ac:dyDescent="0.25">
      <c r="A83" s="562">
        <v>11</v>
      </c>
      <c r="B83" s="489">
        <v>0</v>
      </c>
      <c r="C83" s="563"/>
      <c r="D83" s="489">
        <v>0</v>
      </c>
      <c r="E83" s="563"/>
      <c r="F83" s="489">
        <v>1</v>
      </c>
      <c r="G83" s="563"/>
      <c r="H83" s="489"/>
      <c r="I83" s="563"/>
      <c r="J83" s="489"/>
      <c r="K83" s="27">
        <v>331</v>
      </c>
      <c r="L83" s="548">
        <v>100</v>
      </c>
      <c r="M83" s="548"/>
      <c r="N83" s="548">
        <v>3</v>
      </c>
      <c r="O83" s="548"/>
      <c r="P83" s="548">
        <v>5</v>
      </c>
      <c r="Q83" s="548"/>
      <c r="R83" s="548">
        <v>4</v>
      </c>
      <c r="S83" s="548"/>
      <c r="T83" s="31"/>
      <c r="U83" s="30"/>
      <c r="V83" s="31"/>
      <c r="W83" s="549"/>
      <c r="X83" s="501"/>
      <c r="Y83" s="548"/>
      <c r="Z83" s="548"/>
    </row>
    <row r="84" spans="1:26" x14ac:dyDescent="0.25">
      <c r="A84" s="562">
        <v>11</v>
      </c>
      <c r="B84" s="489">
        <v>0</v>
      </c>
      <c r="C84" s="563"/>
      <c r="D84" s="489">
        <v>0</v>
      </c>
      <c r="E84" s="563"/>
      <c r="F84" s="489">
        <v>1</v>
      </c>
      <c r="G84" s="563"/>
      <c r="H84" s="489"/>
      <c r="I84" s="563"/>
      <c r="J84" s="489"/>
      <c r="K84" s="27">
        <v>331</v>
      </c>
      <c r="L84" s="548">
        <v>100</v>
      </c>
      <c r="M84" s="548"/>
      <c r="N84" s="548">
        <v>3</v>
      </c>
      <c r="O84" s="548"/>
      <c r="P84" s="548">
        <v>5</v>
      </c>
      <c r="Q84" s="548"/>
      <c r="R84" s="548">
        <v>5</v>
      </c>
      <c r="S84" s="548"/>
      <c r="T84" s="31"/>
      <c r="U84" s="30"/>
      <c r="V84" s="31"/>
      <c r="W84" s="549"/>
      <c r="X84" s="501"/>
      <c r="Y84" s="548"/>
      <c r="Z84" s="548"/>
    </row>
    <row r="85" spans="1:26" x14ac:dyDescent="0.25">
      <c r="A85" s="562">
        <v>11</v>
      </c>
      <c r="B85" s="489">
        <v>0</v>
      </c>
      <c r="C85" s="563"/>
      <c r="D85" s="489">
        <v>0</v>
      </c>
      <c r="E85" s="563"/>
      <c r="F85" s="489">
        <v>1</v>
      </c>
      <c r="G85" s="563"/>
      <c r="H85" s="489"/>
      <c r="I85" s="563"/>
      <c r="J85" s="489"/>
      <c r="K85" s="27">
        <v>331</v>
      </c>
      <c r="L85" s="548">
        <v>100</v>
      </c>
      <c r="M85" s="548"/>
      <c r="N85" s="548">
        <v>3</v>
      </c>
      <c r="O85" s="548"/>
      <c r="P85" s="548">
        <v>6</v>
      </c>
      <c r="Q85" s="548"/>
      <c r="R85" s="548">
        <v>2</v>
      </c>
      <c r="S85" s="548"/>
      <c r="T85" s="31"/>
      <c r="U85" s="30"/>
      <c r="V85" s="31"/>
      <c r="W85" s="549"/>
      <c r="X85" s="501"/>
      <c r="Y85" s="548"/>
      <c r="Z85" s="548"/>
    </row>
    <row r="86" spans="1:26" x14ac:dyDescent="0.25">
      <c r="A86" s="562">
        <v>11</v>
      </c>
      <c r="B86" s="489">
        <v>0</v>
      </c>
      <c r="C86" s="563"/>
      <c r="D86" s="489">
        <v>0</v>
      </c>
      <c r="E86" s="563"/>
      <c r="F86" s="489">
        <v>1</v>
      </c>
      <c r="G86" s="563"/>
      <c r="H86" s="489"/>
      <c r="I86" s="563"/>
      <c r="J86" s="489"/>
      <c r="K86" s="27">
        <v>331</v>
      </c>
      <c r="L86" s="548">
        <v>100</v>
      </c>
      <c r="M86" s="548"/>
      <c r="N86" s="548">
        <v>3</v>
      </c>
      <c r="O86" s="548"/>
      <c r="P86" s="548">
        <v>6</v>
      </c>
      <c r="Q86" s="548"/>
      <c r="R86" s="548">
        <v>3</v>
      </c>
      <c r="S86" s="548"/>
      <c r="T86" s="31"/>
      <c r="U86" s="30"/>
      <c r="V86" s="31"/>
      <c r="W86" s="549"/>
      <c r="X86" s="501"/>
      <c r="Y86" s="548"/>
      <c r="Z86" s="548"/>
    </row>
    <row r="87" spans="1:26" x14ac:dyDescent="0.25">
      <c r="A87" s="562">
        <v>11</v>
      </c>
      <c r="B87" s="489">
        <v>0</v>
      </c>
      <c r="C87" s="563"/>
      <c r="D87" s="489">
        <v>0</v>
      </c>
      <c r="E87" s="563"/>
      <c r="F87" s="489">
        <v>1</v>
      </c>
      <c r="G87" s="563"/>
      <c r="H87" s="489"/>
      <c r="I87" s="563"/>
      <c r="J87" s="489"/>
      <c r="K87" s="27">
        <v>331</v>
      </c>
      <c r="L87" s="548">
        <v>100</v>
      </c>
      <c r="M87" s="548"/>
      <c r="N87" s="548">
        <v>3</v>
      </c>
      <c r="O87" s="548"/>
      <c r="P87" s="548">
        <v>6</v>
      </c>
      <c r="Q87" s="548"/>
      <c r="R87" s="548">
        <v>5</v>
      </c>
      <c r="S87" s="548"/>
      <c r="T87" s="31"/>
      <c r="U87" s="30"/>
      <c r="V87" s="31"/>
      <c r="W87" s="549"/>
      <c r="X87" s="501"/>
      <c r="Y87" s="548"/>
      <c r="Z87" s="548"/>
    </row>
    <row r="88" spans="1:26" x14ac:dyDescent="0.25">
      <c r="A88" s="562">
        <v>11</v>
      </c>
      <c r="B88" s="489">
        <v>0</v>
      </c>
      <c r="C88" s="563"/>
      <c r="D88" s="489">
        <v>0</v>
      </c>
      <c r="E88" s="563"/>
      <c r="F88" s="489">
        <v>1</v>
      </c>
      <c r="G88" s="563"/>
      <c r="H88" s="489"/>
      <c r="I88" s="563"/>
      <c r="J88" s="489"/>
      <c r="K88" s="27">
        <v>331</v>
      </c>
      <c r="L88" s="548">
        <v>100</v>
      </c>
      <c r="M88" s="548"/>
      <c r="N88" s="548">
        <v>3</v>
      </c>
      <c r="O88" s="548"/>
      <c r="P88" s="548">
        <v>6</v>
      </c>
      <c r="Q88" s="548"/>
      <c r="R88" s="548">
        <v>6</v>
      </c>
      <c r="S88" s="548"/>
      <c r="T88" s="31"/>
      <c r="U88" s="30"/>
      <c r="V88" s="31"/>
      <c r="W88" s="549"/>
      <c r="X88" s="501"/>
      <c r="Y88" s="548"/>
      <c r="Z88" s="548"/>
    </row>
    <row r="89" spans="1:26" x14ac:dyDescent="0.25">
      <c r="A89" s="562">
        <v>11</v>
      </c>
      <c r="B89" s="489">
        <v>0</v>
      </c>
      <c r="C89" s="563"/>
      <c r="D89" s="489">
        <v>0</v>
      </c>
      <c r="E89" s="563"/>
      <c r="F89" s="489">
        <v>1</v>
      </c>
      <c r="G89" s="563"/>
      <c r="H89" s="489"/>
      <c r="I89" s="563"/>
      <c r="J89" s="489"/>
      <c r="K89" s="27">
        <v>331</v>
      </c>
      <c r="L89" s="548">
        <v>100</v>
      </c>
      <c r="M89" s="548"/>
      <c r="N89" s="548">
        <v>3</v>
      </c>
      <c r="O89" s="548"/>
      <c r="P89" s="548">
        <v>9</v>
      </c>
      <c r="Q89" s="548"/>
      <c r="R89" s="548">
        <v>1</v>
      </c>
      <c r="S89" s="548"/>
      <c r="T89" s="31"/>
      <c r="U89" s="30"/>
      <c r="V89" s="31"/>
      <c r="W89" s="549"/>
      <c r="X89" s="501"/>
      <c r="Y89" s="548"/>
      <c r="Z89" s="548"/>
    </row>
    <row r="90" spans="1:26" x14ac:dyDescent="0.25">
      <c r="A90" s="562">
        <v>11</v>
      </c>
      <c r="B90" s="489">
        <v>0</v>
      </c>
      <c r="C90" s="563"/>
      <c r="D90" s="489">
        <v>0</v>
      </c>
      <c r="E90" s="563"/>
      <c r="F90" s="489">
        <v>1</v>
      </c>
      <c r="G90" s="563"/>
      <c r="H90" s="489"/>
      <c r="I90" s="563"/>
      <c r="J90" s="489"/>
      <c r="K90" s="27">
        <v>331</v>
      </c>
      <c r="L90" s="548">
        <v>100</v>
      </c>
      <c r="M90" s="548"/>
      <c r="N90" s="548">
        <v>3</v>
      </c>
      <c r="O90" s="548"/>
      <c r="P90" s="548">
        <v>9</v>
      </c>
      <c r="Q90" s="548"/>
      <c r="R90" s="548">
        <v>2</v>
      </c>
      <c r="S90" s="548"/>
      <c r="T90" s="31"/>
      <c r="U90" s="30"/>
      <c r="V90" s="31"/>
      <c r="W90" s="549"/>
      <c r="X90" s="501"/>
      <c r="Y90" s="548"/>
      <c r="Z90" s="548"/>
    </row>
    <row r="91" spans="1:26" x14ac:dyDescent="0.25">
      <c r="A91" s="562">
        <v>11</v>
      </c>
      <c r="B91" s="489">
        <v>0</v>
      </c>
      <c r="C91" s="563"/>
      <c r="D91" s="489">
        <v>0</v>
      </c>
      <c r="E91" s="563"/>
      <c r="F91" s="489">
        <v>1</v>
      </c>
      <c r="G91" s="563"/>
      <c r="H91" s="489"/>
      <c r="I91" s="563"/>
      <c r="J91" s="489"/>
      <c r="K91" s="27">
        <v>331</v>
      </c>
      <c r="L91" s="548">
        <v>100</v>
      </c>
      <c r="M91" s="548"/>
      <c r="N91" s="548">
        <v>3</v>
      </c>
      <c r="O91" s="548"/>
      <c r="P91" s="548">
        <v>9</v>
      </c>
      <c r="Q91" s="548"/>
      <c r="R91" s="548">
        <v>5</v>
      </c>
      <c r="S91" s="548"/>
      <c r="T91" s="32"/>
      <c r="U91" s="28"/>
      <c r="V91" s="32"/>
      <c r="W91" s="549"/>
      <c r="X91" s="501"/>
      <c r="Y91" s="548"/>
      <c r="Z91" s="548"/>
    </row>
    <row r="92" spans="1:26" x14ac:dyDescent="0.25">
      <c r="A92" s="562">
        <v>11</v>
      </c>
      <c r="B92" s="489">
        <v>0</v>
      </c>
      <c r="C92" s="563"/>
      <c r="D92" s="489">
        <v>0</v>
      </c>
      <c r="E92" s="563"/>
      <c r="F92" s="489">
        <v>1</v>
      </c>
      <c r="G92" s="563"/>
      <c r="H92" s="489"/>
      <c r="I92" s="563"/>
      <c r="J92" s="489"/>
      <c r="K92" s="27">
        <v>331</v>
      </c>
      <c r="L92" s="548">
        <v>100</v>
      </c>
      <c r="M92" s="548"/>
      <c r="N92" s="548">
        <v>3</v>
      </c>
      <c r="O92" s="548"/>
      <c r="P92" s="548">
        <v>9</v>
      </c>
      <c r="Q92" s="548"/>
      <c r="R92" s="548">
        <v>6</v>
      </c>
      <c r="S92" s="548"/>
      <c r="T92" s="31"/>
      <c r="U92" s="30"/>
      <c r="V92" s="31"/>
      <c r="W92" s="549"/>
      <c r="X92" s="501"/>
      <c r="Y92" s="548"/>
      <c r="Z92" s="548"/>
    </row>
    <row r="93" spans="1:26" x14ac:dyDescent="0.25">
      <c r="A93" s="562">
        <v>11</v>
      </c>
      <c r="B93" s="489">
        <v>0</v>
      </c>
      <c r="C93" s="563"/>
      <c r="D93" s="489">
        <v>0</v>
      </c>
      <c r="E93" s="563"/>
      <c r="F93" s="489">
        <v>1</v>
      </c>
      <c r="G93" s="563"/>
      <c r="H93" s="489"/>
      <c r="I93" s="563"/>
      <c r="J93" s="489"/>
      <c r="K93" s="27">
        <v>331</v>
      </c>
      <c r="L93" s="548">
        <v>100</v>
      </c>
      <c r="M93" s="548"/>
      <c r="N93" s="548">
        <v>3</v>
      </c>
      <c r="O93" s="548"/>
      <c r="P93" s="548">
        <v>9</v>
      </c>
      <c r="Q93" s="548"/>
      <c r="R93" s="548">
        <v>7</v>
      </c>
      <c r="S93" s="548"/>
      <c r="T93" s="31"/>
      <c r="U93" s="30"/>
      <c r="V93" s="31"/>
      <c r="W93" s="549"/>
      <c r="X93" s="501"/>
      <c r="Y93" s="548"/>
      <c r="Z93" s="548"/>
    </row>
    <row r="94" spans="1:26" x14ac:dyDescent="0.25">
      <c r="A94" s="562">
        <v>11</v>
      </c>
      <c r="B94" s="489">
        <v>0</v>
      </c>
      <c r="C94" s="563"/>
      <c r="D94" s="489">
        <v>0</v>
      </c>
      <c r="E94" s="563"/>
      <c r="F94" s="489">
        <v>1</v>
      </c>
      <c r="G94" s="563"/>
      <c r="H94" s="489"/>
      <c r="I94" s="563"/>
      <c r="J94" s="489"/>
      <c r="K94" s="27">
        <v>331</v>
      </c>
      <c r="L94" s="548">
        <v>100</v>
      </c>
      <c r="M94" s="548"/>
      <c r="N94" s="548">
        <v>3</v>
      </c>
      <c r="O94" s="548"/>
      <c r="P94" s="548">
        <v>9</v>
      </c>
      <c r="Q94" s="548"/>
      <c r="R94" s="548">
        <v>9</v>
      </c>
      <c r="S94" s="548"/>
      <c r="T94" s="31"/>
      <c r="U94" s="30"/>
      <c r="V94" s="31"/>
      <c r="W94" s="549"/>
      <c r="X94" s="501"/>
      <c r="Y94" s="548"/>
      <c r="Z94" s="548"/>
    </row>
    <row r="95" spans="1:26" x14ac:dyDescent="0.25">
      <c r="A95" s="553" t="s">
        <v>20</v>
      </c>
      <c r="B95" s="554"/>
      <c r="C95" s="554"/>
      <c r="D95" s="554"/>
      <c r="E95" s="555"/>
      <c r="F95" s="554"/>
      <c r="G95" s="555"/>
      <c r="H95" s="554"/>
      <c r="I95" s="555"/>
      <c r="J95" s="554"/>
      <c r="K95" s="556"/>
      <c r="L95" s="556"/>
      <c r="M95" s="556"/>
      <c r="N95" s="556"/>
      <c r="O95" s="556"/>
      <c r="P95" s="556"/>
      <c r="Q95" s="556"/>
      <c r="R95" s="556"/>
      <c r="S95" s="556"/>
      <c r="T95" s="557"/>
      <c r="U95" s="558"/>
      <c r="V95" s="557"/>
      <c r="W95" s="559">
        <f>SUM(W96:X121)</f>
        <v>49</v>
      </c>
      <c r="X95" s="560"/>
      <c r="Y95" s="561">
        <f>SUM(Y96:Z121)</f>
        <v>10</v>
      </c>
      <c r="Z95" s="561"/>
    </row>
    <row r="96" spans="1:26" x14ac:dyDescent="0.25">
      <c r="A96" s="489"/>
      <c r="B96" s="40"/>
      <c r="C96" s="550"/>
      <c r="D96" s="42"/>
      <c r="E96" s="489"/>
      <c r="F96" s="39"/>
      <c r="G96" s="489"/>
      <c r="H96" s="45"/>
      <c r="I96" s="492"/>
      <c r="J96" s="25"/>
      <c r="K96" s="27"/>
      <c r="L96" s="548"/>
      <c r="M96" s="548"/>
      <c r="N96" s="548"/>
      <c r="O96" s="548"/>
      <c r="P96" s="548"/>
      <c r="Q96" s="548"/>
      <c r="R96" s="548"/>
      <c r="S96" s="548"/>
      <c r="T96" s="31"/>
      <c r="U96" s="30"/>
      <c r="V96" s="31"/>
      <c r="W96" s="549"/>
      <c r="X96" s="501"/>
      <c r="Y96" s="548"/>
      <c r="Z96" s="548"/>
    </row>
    <row r="97" spans="1:26" x14ac:dyDescent="0.25">
      <c r="A97" s="489"/>
      <c r="B97" s="41"/>
      <c r="C97" s="551"/>
      <c r="D97" s="43"/>
      <c r="E97" s="489"/>
      <c r="F97" s="44"/>
      <c r="G97" s="489"/>
      <c r="H97" s="44"/>
      <c r="I97" s="492"/>
      <c r="K97" s="27"/>
      <c r="L97" s="548"/>
      <c r="M97" s="548"/>
      <c r="N97" s="548"/>
      <c r="O97" s="548"/>
      <c r="P97" s="548"/>
      <c r="Q97" s="548"/>
      <c r="R97" s="548"/>
      <c r="S97" s="548"/>
      <c r="T97" s="31"/>
      <c r="U97" s="30"/>
      <c r="V97" s="31"/>
      <c r="W97" s="549"/>
      <c r="X97" s="501"/>
      <c r="Y97" s="548"/>
      <c r="Z97" s="548"/>
    </row>
    <row r="98" spans="1:26" x14ac:dyDescent="0.25">
      <c r="A98" s="489"/>
      <c r="B98" s="41"/>
      <c r="C98" s="551"/>
      <c r="D98" s="43"/>
      <c r="E98" s="489"/>
      <c r="F98" s="44"/>
      <c r="G98" s="489"/>
      <c r="H98" s="44"/>
      <c r="I98" s="492"/>
      <c r="K98" s="27"/>
      <c r="L98" s="548"/>
      <c r="M98" s="548"/>
      <c r="N98" s="548"/>
      <c r="O98" s="548"/>
      <c r="P98" s="548"/>
      <c r="Q98" s="548"/>
      <c r="R98" s="548"/>
      <c r="S98" s="548"/>
      <c r="T98" s="31"/>
      <c r="U98" s="30"/>
      <c r="V98" s="31"/>
      <c r="W98" s="549"/>
      <c r="X98" s="501"/>
      <c r="Y98" s="548"/>
      <c r="Z98" s="548"/>
    </row>
    <row r="99" spans="1:26" x14ac:dyDescent="0.25">
      <c r="A99" s="489"/>
      <c r="B99" s="41"/>
      <c r="C99" s="551"/>
      <c r="D99" s="43"/>
      <c r="E99" s="489"/>
      <c r="F99" s="44"/>
      <c r="G99" s="489"/>
      <c r="H99" s="44"/>
      <c r="I99" s="492"/>
      <c r="K99" s="27"/>
      <c r="L99" s="548"/>
      <c r="M99" s="548"/>
      <c r="N99" s="548"/>
      <c r="O99" s="548"/>
      <c r="P99" s="548"/>
      <c r="Q99" s="548"/>
      <c r="R99" s="548"/>
      <c r="S99" s="548"/>
      <c r="T99" s="31"/>
      <c r="U99" s="30"/>
      <c r="V99" s="31"/>
      <c r="W99" s="549"/>
      <c r="X99" s="501"/>
      <c r="Y99" s="548"/>
      <c r="Z99" s="548"/>
    </row>
    <row r="100" spans="1:26" x14ac:dyDescent="0.25">
      <c r="A100" s="489"/>
      <c r="B100" s="41"/>
      <c r="C100" s="551"/>
      <c r="D100" s="43"/>
      <c r="E100" s="489"/>
      <c r="F100" s="44"/>
      <c r="G100" s="489"/>
      <c r="H100" s="44"/>
      <c r="I100" s="492"/>
      <c r="K100" s="27"/>
      <c r="L100" s="548"/>
      <c r="M100" s="548"/>
      <c r="N100" s="548"/>
      <c r="O100" s="548"/>
      <c r="P100" s="548"/>
      <c r="Q100" s="548"/>
      <c r="R100" s="548"/>
      <c r="S100" s="548"/>
      <c r="T100" s="31"/>
      <c r="U100" s="30"/>
      <c r="V100" s="31"/>
      <c r="W100" s="549"/>
      <c r="X100" s="501"/>
      <c r="Y100" s="548"/>
      <c r="Z100" s="548"/>
    </row>
    <row r="101" spans="1:26" x14ac:dyDescent="0.25">
      <c r="A101" s="489"/>
      <c r="B101" s="41"/>
      <c r="C101" s="551"/>
      <c r="D101" s="43"/>
      <c r="E101" s="489"/>
      <c r="F101" s="44"/>
      <c r="G101" s="489"/>
      <c r="H101" s="44"/>
      <c r="I101" s="492"/>
      <c r="K101" s="27"/>
      <c r="L101" s="548"/>
      <c r="M101" s="548"/>
      <c r="N101" s="548"/>
      <c r="O101" s="548"/>
      <c r="P101" s="548"/>
      <c r="Q101" s="548"/>
      <c r="R101" s="548"/>
      <c r="S101" s="548"/>
      <c r="T101" s="31"/>
      <c r="U101" s="30"/>
      <c r="V101" s="31"/>
      <c r="W101" s="549"/>
      <c r="X101" s="501"/>
      <c r="Y101" s="548">
        <v>5</v>
      </c>
      <c r="Z101" s="548"/>
    </row>
    <row r="102" spans="1:26" x14ac:dyDescent="0.25">
      <c r="A102" s="489"/>
      <c r="B102" s="41"/>
      <c r="C102" s="551"/>
      <c r="D102" s="43"/>
      <c r="E102" s="489"/>
      <c r="F102" s="44"/>
      <c r="G102" s="489"/>
      <c r="H102" s="44"/>
      <c r="I102" s="492"/>
      <c r="K102" s="27"/>
      <c r="L102" s="548"/>
      <c r="M102" s="548"/>
      <c r="N102" s="548"/>
      <c r="O102" s="548"/>
      <c r="P102" s="548"/>
      <c r="Q102" s="548"/>
      <c r="R102" s="548"/>
      <c r="S102" s="548"/>
      <c r="T102" s="31"/>
      <c r="U102" s="30"/>
      <c r="V102" s="31"/>
      <c r="W102" s="549">
        <v>5</v>
      </c>
      <c r="X102" s="501"/>
      <c r="Y102" s="548"/>
      <c r="Z102" s="548"/>
    </row>
    <row r="103" spans="1:26" x14ac:dyDescent="0.25">
      <c r="A103" s="489"/>
      <c r="B103" s="41"/>
      <c r="C103" s="551"/>
      <c r="D103" s="43"/>
      <c r="E103" s="489"/>
      <c r="F103" s="44"/>
      <c r="G103" s="489"/>
      <c r="H103" s="44"/>
      <c r="I103" s="492"/>
      <c r="K103" s="27"/>
      <c r="L103" s="548"/>
      <c r="M103" s="548"/>
      <c r="N103" s="548"/>
      <c r="O103" s="548"/>
      <c r="P103" s="548"/>
      <c r="Q103" s="548"/>
      <c r="R103" s="548"/>
      <c r="S103" s="548"/>
      <c r="T103" s="31"/>
      <c r="U103" s="30"/>
      <c r="V103" s="31"/>
      <c r="W103" s="549"/>
      <c r="X103" s="501"/>
      <c r="Y103" s="548"/>
      <c r="Z103" s="548"/>
    </row>
    <row r="104" spans="1:26" x14ac:dyDescent="0.25">
      <c r="A104" s="489"/>
      <c r="B104" s="41"/>
      <c r="C104" s="551"/>
      <c r="D104" s="43"/>
      <c r="E104" s="489"/>
      <c r="F104" s="44"/>
      <c r="G104" s="489"/>
      <c r="H104" s="44"/>
      <c r="I104" s="492"/>
      <c r="K104" s="27"/>
      <c r="L104" s="548"/>
      <c r="M104" s="548"/>
      <c r="N104" s="548"/>
      <c r="O104" s="548"/>
      <c r="P104" s="548"/>
      <c r="Q104" s="548"/>
      <c r="R104" s="548"/>
      <c r="S104" s="548"/>
      <c r="T104" s="31"/>
      <c r="U104" s="30"/>
      <c r="V104" s="31"/>
      <c r="W104" s="549"/>
      <c r="X104" s="501"/>
      <c r="Y104" s="548"/>
      <c r="Z104" s="548"/>
    </row>
    <row r="105" spans="1:26" x14ac:dyDescent="0.25">
      <c r="A105" s="489"/>
      <c r="B105" s="41"/>
      <c r="C105" s="551"/>
      <c r="D105" s="43"/>
      <c r="E105" s="489"/>
      <c r="F105" s="44"/>
      <c r="G105" s="489"/>
      <c r="H105" s="44"/>
      <c r="I105" s="492"/>
      <c r="K105" s="27"/>
      <c r="L105" s="548"/>
      <c r="M105" s="548"/>
      <c r="N105" s="548"/>
      <c r="O105" s="548"/>
      <c r="P105" s="548"/>
      <c r="Q105" s="548"/>
      <c r="R105" s="548"/>
      <c r="S105" s="548"/>
      <c r="T105" s="32"/>
      <c r="U105" s="28"/>
      <c r="V105" s="32"/>
      <c r="W105" s="549"/>
      <c r="X105" s="501"/>
      <c r="Y105" s="548"/>
      <c r="Z105" s="548"/>
    </row>
    <row r="106" spans="1:26" x14ac:dyDescent="0.25">
      <c r="A106" s="489"/>
      <c r="B106" s="41"/>
      <c r="C106" s="551"/>
      <c r="D106" s="43"/>
      <c r="E106" s="489"/>
      <c r="F106" s="44"/>
      <c r="G106" s="489"/>
      <c r="H106" s="44"/>
      <c r="I106" s="492"/>
      <c r="K106" s="27"/>
      <c r="L106" s="548"/>
      <c r="M106" s="548"/>
      <c r="N106" s="548"/>
      <c r="O106" s="548"/>
      <c r="P106" s="548"/>
      <c r="Q106" s="548"/>
      <c r="R106" s="548"/>
      <c r="S106" s="548"/>
      <c r="T106" s="31"/>
      <c r="U106" s="30"/>
      <c r="V106" s="31"/>
      <c r="W106" s="549"/>
      <c r="X106" s="501"/>
      <c r="Y106" s="548"/>
      <c r="Z106" s="548"/>
    </row>
    <row r="107" spans="1:26" x14ac:dyDescent="0.25">
      <c r="A107" s="489"/>
      <c r="B107" s="41"/>
      <c r="C107" s="551"/>
      <c r="D107" s="43"/>
      <c r="E107" s="489"/>
      <c r="F107" s="44"/>
      <c r="G107" s="489"/>
      <c r="H107" s="44"/>
      <c r="I107" s="492"/>
      <c r="K107" s="27"/>
      <c r="L107" s="548"/>
      <c r="M107" s="548"/>
      <c r="N107" s="548"/>
      <c r="O107" s="548"/>
      <c r="P107" s="548"/>
      <c r="Q107" s="548"/>
      <c r="R107" s="548"/>
      <c r="S107" s="548"/>
      <c r="T107" s="31"/>
      <c r="U107" s="30"/>
      <c r="V107" s="31"/>
      <c r="W107" s="549"/>
      <c r="X107" s="501"/>
      <c r="Y107" s="548"/>
      <c r="Z107" s="548"/>
    </row>
    <row r="108" spans="1:26" x14ac:dyDescent="0.25">
      <c r="A108" s="489"/>
      <c r="B108" s="41"/>
      <c r="C108" s="552"/>
      <c r="D108" s="43"/>
      <c r="E108" s="489"/>
      <c r="F108" s="44"/>
      <c r="G108" s="489"/>
      <c r="H108" s="44"/>
      <c r="I108" s="492"/>
      <c r="K108" s="27"/>
      <c r="L108" s="548"/>
      <c r="M108" s="548"/>
      <c r="N108" s="548"/>
      <c r="O108" s="548"/>
      <c r="P108" s="548"/>
      <c r="Q108" s="548"/>
      <c r="R108" s="548"/>
      <c r="S108" s="548"/>
      <c r="T108" s="31"/>
      <c r="U108" s="30"/>
      <c r="V108" s="31"/>
      <c r="W108" s="549"/>
      <c r="X108" s="501"/>
      <c r="Y108" s="548"/>
      <c r="Z108" s="548"/>
    </row>
    <row r="109" spans="1:26" x14ac:dyDescent="0.25">
      <c r="A109" s="489"/>
      <c r="B109" s="40"/>
      <c r="C109" s="550"/>
      <c r="D109" s="42"/>
      <c r="E109" s="489"/>
      <c r="F109" s="39"/>
      <c r="G109" s="489"/>
      <c r="H109" s="45"/>
      <c r="I109" s="492"/>
      <c r="J109" s="25"/>
      <c r="K109" s="27"/>
      <c r="L109" s="548"/>
      <c r="M109" s="548"/>
      <c r="N109" s="548"/>
      <c r="O109" s="548"/>
      <c r="P109" s="548"/>
      <c r="Q109" s="548"/>
      <c r="R109" s="548"/>
      <c r="S109" s="548"/>
      <c r="T109" s="31"/>
      <c r="U109" s="30"/>
      <c r="V109" s="31"/>
      <c r="W109" s="549"/>
      <c r="X109" s="501"/>
      <c r="Y109" s="548"/>
      <c r="Z109" s="548"/>
    </row>
    <row r="110" spans="1:26" x14ac:dyDescent="0.25">
      <c r="A110" s="489"/>
      <c r="B110" s="41"/>
      <c r="C110" s="551"/>
      <c r="D110" s="43"/>
      <c r="E110" s="489"/>
      <c r="F110" s="44"/>
      <c r="G110" s="489"/>
      <c r="H110" s="44"/>
      <c r="I110" s="492"/>
      <c r="K110" s="27"/>
      <c r="L110" s="548"/>
      <c r="M110" s="548"/>
      <c r="N110" s="548"/>
      <c r="O110" s="548"/>
      <c r="P110" s="548"/>
      <c r="Q110" s="548"/>
      <c r="R110" s="548"/>
      <c r="S110" s="548"/>
      <c r="T110" s="31"/>
      <c r="U110" s="30"/>
      <c r="V110" s="31"/>
      <c r="W110" s="549"/>
      <c r="X110" s="501"/>
      <c r="Y110" s="548"/>
      <c r="Z110" s="548"/>
    </row>
    <row r="111" spans="1:26" x14ac:dyDescent="0.25">
      <c r="A111" s="489"/>
      <c r="B111" s="41"/>
      <c r="C111" s="551"/>
      <c r="D111" s="43"/>
      <c r="E111" s="489"/>
      <c r="F111" s="44"/>
      <c r="G111" s="489"/>
      <c r="H111" s="44"/>
      <c r="I111" s="492"/>
      <c r="K111" s="27"/>
      <c r="L111" s="548"/>
      <c r="M111" s="548"/>
      <c r="N111" s="548"/>
      <c r="O111" s="548"/>
      <c r="P111" s="548"/>
      <c r="Q111" s="548"/>
      <c r="R111" s="548"/>
      <c r="S111" s="548"/>
      <c r="T111" s="31"/>
      <c r="U111" s="30"/>
      <c r="V111" s="31"/>
      <c r="W111" s="549">
        <v>44</v>
      </c>
      <c r="X111" s="501"/>
      <c r="Y111" s="548">
        <v>5</v>
      </c>
      <c r="Z111" s="548"/>
    </row>
    <row r="112" spans="1:26" x14ac:dyDescent="0.25">
      <c r="A112" s="489"/>
      <c r="B112" s="41"/>
      <c r="C112" s="551"/>
      <c r="D112" s="43"/>
      <c r="E112" s="489"/>
      <c r="F112" s="44"/>
      <c r="G112" s="489"/>
      <c r="H112" s="44"/>
      <c r="I112" s="492"/>
      <c r="K112" s="27"/>
      <c r="L112" s="548"/>
      <c r="M112" s="548"/>
      <c r="N112" s="548"/>
      <c r="O112" s="548"/>
      <c r="P112" s="548"/>
      <c r="Q112" s="548"/>
      <c r="R112" s="548"/>
      <c r="S112" s="548"/>
      <c r="T112" s="31"/>
      <c r="U112" s="30"/>
      <c r="V112" s="31"/>
      <c r="W112" s="549"/>
      <c r="X112" s="501"/>
      <c r="Y112" s="548"/>
      <c r="Z112" s="548"/>
    </row>
    <row r="113" spans="1:26" x14ac:dyDescent="0.25">
      <c r="A113" s="489"/>
      <c r="B113" s="41"/>
      <c r="C113" s="551"/>
      <c r="D113" s="43"/>
      <c r="E113" s="489"/>
      <c r="F113" s="44"/>
      <c r="G113" s="489"/>
      <c r="H113" s="44"/>
      <c r="I113" s="492"/>
      <c r="K113" s="27"/>
      <c r="L113" s="548"/>
      <c r="M113" s="548"/>
      <c r="N113" s="548"/>
      <c r="O113" s="548"/>
      <c r="P113" s="548"/>
      <c r="Q113" s="548"/>
      <c r="R113" s="548"/>
      <c r="S113" s="548"/>
      <c r="T113" s="31"/>
      <c r="U113" s="30"/>
      <c r="V113" s="31"/>
      <c r="W113" s="549"/>
      <c r="X113" s="501"/>
      <c r="Y113" s="548"/>
      <c r="Z113" s="548"/>
    </row>
    <row r="114" spans="1:26" x14ac:dyDescent="0.25">
      <c r="A114" s="489"/>
      <c r="B114" s="41"/>
      <c r="C114" s="551"/>
      <c r="D114" s="43"/>
      <c r="E114" s="489"/>
      <c r="F114" s="44"/>
      <c r="G114" s="489"/>
      <c r="H114" s="44"/>
      <c r="I114" s="492"/>
      <c r="K114" s="27"/>
      <c r="L114" s="548"/>
      <c r="M114" s="548"/>
      <c r="N114" s="548"/>
      <c r="O114" s="548"/>
      <c r="P114" s="548"/>
      <c r="Q114" s="548"/>
      <c r="R114" s="548"/>
      <c r="S114" s="548"/>
      <c r="T114" s="31"/>
      <c r="U114" s="30"/>
      <c r="V114" s="31"/>
      <c r="W114" s="549"/>
      <c r="X114" s="501"/>
      <c r="Y114" s="548"/>
      <c r="Z114" s="548"/>
    </row>
    <row r="115" spans="1:26" x14ac:dyDescent="0.25">
      <c r="A115" s="489"/>
      <c r="B115" s="41"/>
      <c r="C115" s="551"/>
      <c r="D115" s="43"/>
      <c r="E115" s="489"/>
      <c r="F115" s="44"/>
      <c r="G115" s="489"/>
      <c r="H115" s="44"/>
      <c r="I115" s="492"/>
      <c r="K115" s="27"/>
      <c r="L115" s="548"/>
      <c r="M115" s="548"/>
      <c r="N115" s="548"/>
      <c r="O115" s="548"/>
      <c r="P115" s="548"/>
      <c r="Q115" s="548"/>
      <c r="R115" s="548"/>
      <c r="S115" s="548"/>
      <c r="T115" s="31"/>
      <c r="U115" s="30"/>
      <c r="V115" s="31"/>
      <c r="W115" s="549"/>
      <c r="X115" s="501"/>
      <c r="Y115" s="548"/>
      <c r="Z115" s="548"/>
    </row>
    <row r="116" spans="1:26" x14ac:dyDescent="0.25">
      <c r="A116" s="489"/>
      <c r="B116" s="41"/>
      <c r="C116" s="551"/>
      <c r="D116" s="43"/>
      <c r="E116" s="489"/>
      <c r="F116" s="44"/>
      <c r="G116" s="489"/>
      <c r="H116" s="44"/>
      <c r="I116" s="492"/>
      <c r="K116" s="27"/>
      <c r="L116" s="548"/>
      <c r="M116" s="548"/>
      <c r="N116" s="548"/>
      <c r="O116" s="548"/>
      <c r="P116" s="548"/>
      <c r="Q116" s="548"/>
      <c r="R116" s="548"/>
      <c r="S116" s="548"/>
      <c r="T116" s="31"/>
      <c r="U116" s="30"/>
      <c r="V116" s="31"/>
      <c r="W116" s="549"/>
      <c r="X116" s="501"/>
      <c r="Y116" s="548"/>
      <c r="Z116" s="548"/>
    </row>
    <row r="117" spans="1:26" x14ac:dyDescent="0.25">
      <c r="A117" s="489"/>
      <c r="B117" s="41"/>
      <c r="C117" s="551"/>
      <c r="D117" s="43"/>
      <c r="E117" s="489"/>
      <c r="F117" s="44"/>
      <c r="G117" s="489"/>
      <c r="H117" s="44"/>
      <c r="I117" s="492"/>
      <c r="K117" s="27"/>
      <c r="L117" s="548"/>
      <c r="M117" s="548"/>
      <c r="N117" s="548"/>
      <c r="O117" s="548"/>
      <c r="P117" s="548"/>
      <c r="Q117" s="548"/>
      <c r="R117" s="548"/>
      <c r="S117" s="548"/>
      <c r="T117" s="31"/>
      <c r="U117" s="30"/>
      <c r="V117" s="31"/>
      <c r="W117" s="549"/>
      <c r="X117" s="501"/>
      <c r="Y117" s="548"/>
      <c r="Z117" s="548"/>
    </row>
    <row r="118" spans="1:26" x14ac:dyDescent="0.25">
      <c r="A118" s="489"/>
      <c r="B118" s="41"/>
      <c r="C118" s="551"/>
      <c r="D118" s="43"/>
      <c r="E118" s="489"/>
      <c r="F118" s="44"/>
      <c r="G118" s="489"/>
      <c r="H118" s="44"/>
      <c r="I118" s="492"/>
      <c r="K118" s="27"/>
      <c r="L118" s="548"/>
      <c r="M118" s="548"/>
      <c r="N118" s="548"/>
      <c r="O118" s="548"/>
      <c r="P118" s="548"/>
      <c r="Q118" s="548"/>
      <c r="R118" s="548"/>
      <c r="S118" s="548"/>
      <c r="T118" s="32"/>
      <c r="U118" s="28"/>
      <c r="V118" s="32"/>
      <c r="W118" s="549"/>
      <c r="X118" s="501"/>
      <c r="Y118" s="548"/>
      <c r="Z118" s="548"/>
    </row>
    <row r="119" spans="1:26" x14ac:dyDescent="0.25">
      <c r="A119" s="489"/>
      <c r="B119" s="41"/>
      <c r="C119" s="551"/>
      <c r="D119" s="43"/>
      <c r="E119" s="489"/>
      <c r="F119" s="44"/>
      <c r="G119" s="489"/>
      <c r="H119" s="44"/>
      <c r="I119" s="492"/>
      <c r="K119" s="27"/>
      <c r="L119" s="548"/>
      <c r="M119" s="548"/>
      <c r="N119" s="548"/>
      <c r="O119" s="548"/>
      <c r="P119" s="548"/>
      <c r="Q119" s="548"/>
      <c r="R119" s="548"/>
      <c r="S119" s="548"/>
      <c r="T119" s="31"/>
      <c r="U119" s="30"/>
      <c r="V119" s="31"/>
      <c r="W119" s="549"/>
      <c r="X119" s="501"/>
      <c r="Y119" s="548"/>
      <c r="Z119" s="548"/>
    </row>
    <row r="120" spans="1:26" x14ac:dyDescent="0.25">
      <c r="A120" s="489"/>
      <c r="B120" s="41"/>
      <c r="C120" s="551"/>
      <c r="D120" s="43"/>
      <c r="E120" s="489"/>
      <c r="F120" s="44"/>
      <c r="G120" s="489"/>
      <c r="H120" s="44"/>
      <c r="I120" s="492"/>
      <c r="K120" s="27"/>
      <c r="L120" s="548"/>
      <c r="M120" s="548"/>
      <c r="N120" s="548"/>
      <c r="O120" s="548"/>
      <c r="P120" s="548"/>
      <c r="Q120" s="548"/>
      <c r="R120" s="548"/>
      <c r="S120" s="548"/>
      <c r="T120" s="31"/>
      <c r="U120" s="30"/>
      <c r="V120" s="31"/>
      <c r="W120" s="549"/>
      <c r="X120" s="501"/>
      <c r="Y120" s="548"/>
      <c r="Z120" s="548"/>
    </row>
    <row r="121" spans="1:26" x14ac:dyDescent="0.25">
      <c r="A121" s="489"/>
      <c r="B121" s="41"/>
      <c r="C121" s="552"/>
      <c r="D121" s="43"/>
      <c r="E121" s="489"/>
      <c r="F121" s="44"/>
      <c r="G121" s="489"/>
      <c r="H121" s="44"/>
      <c r="I121" s="492"/>
      <c r="K121" s="27"/>
      <c r="L121" s="548"/>
      <c r="M121" s="548"/>
      <c r="N121" s="548"/>
      <c r="O121" s="548"/>
      <c r="P121" s="548"/>
      <c r="Q121" s="548"/>
      <c r="R121" s="548"/>
      <c r="S121" s="548"/>
      <c r="T121" s="31"/>
      <c r="U121" s="30"/>
      <c r="V121" s="31"/>
      <c r="W121" s="549"/>
      <c r="X121" s="501"/>
      <c r="Y121" s="548"/>
      <c r="Z121" s="548"/>
    </row>
    <row r="122" spans="1:26" x14ac:dyDescent="0.25">
      <c r="V122" s="18" t="s">
        <v>182</v>
      </c>
      <c r="X122" s="51">
        <f>SUM(W95,W70,W41,W20)</f>
        <v>52</v>
      </c>
      <c r="Z122" s="51">
        <f>SUM(Y95,Y70,Y41,Y20)</f>
        <v>13</v>
      </c>
    </row>
    <row r="127" spans="1:26" x14ac:dyDescent="0.25"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V127" s="23"/>
      <c r="W127" s="23"/>
      <c r="X127" s="23"/>
    </row>
    <row r="128" spans="1:26" x14ac:dyDescent="0.25">
      <c r="G128" s="519" t="s">
        <v>192</v>
      </c>
      <c r="H128" s="519"/>
      <c r="I128" s="519"/>
      <c r="J128" s="519"/>
      <c r="K128" s="519"/>
      <c r="L128" s="519"/>
      <c r="M128" s="519"/>
      <c r="N128" s="519"/>
      <c r="O128" s="519"/>
      <c r="V128" s="519" t="s">
        <v>194</v>
      </c>
      <c r="W128" s="519"/>
      <c r="X128" s="519"/>
    </row>
    <row r="129" spans="7:24" x14ac:dyDescent="0.25">
      <c r="G129" s="519" t="s">
        <v>193</v>
      </c>
      <c r="H129" s="519"/>
      <c r="I129" s="519"/>
      <c r="J129" s="519"/>
      <c r="K129" s="519"/>
      <c r="L129" s="519"/>
      <c r="M129" s="519"/>
      <c r="N129" s="519"/>
      <c r="O129" s="519"/>
      <c r="V129" s="519" t="s">
        <v>195</v>
      </c>
      <c r="W129" s="519"/>
      <c r="X129" s="519"/>
    </row>
  </sheetData>
  <mergeCells count="631">
    <mergeCell ref="G13:I13"/>
    <mergeCell ref="A16:U16"/>
    <mergeCell ref="V16:Z16"/>
    <mergeCell ref="A17:N17"/>
    <mergeCell ref="O17:U17"/>
    <mergeCell ref="V17:W17"/>
    <mergeCell ref="X17:Z17"/>
    <mergeCell ref="A3:Z3"/>
    <mergeCell ref="A4:Z4"/>
    <mergeCell ref="A5:Z5"/>
    <mergeCell ref="G7:O7"/>
    <mergeCell ref="G9:I9"/>
    <mergeCell ref="G11:M11"/>
    <mergeCell ref="O18:P18"/>
    <mergeCell ref="Q18:R18"/>
    <mergeCell ref="S18:T18"/>
    <mergeCell ref="X18:Y18"/>
    <mergeCell ref="A19:Z19"/>
    <mergeCell ref="A20:V20"/>
    <mergeCell ref="W20:X20"/>
    <mergeCell ref="Y20:Z20"/>
    <mergeCell ref="A18:B18"/>
    <mergeCell ref="C18:D18"/>
    <mergeCell ref="E18:F18"/>
    <mergeCell ref="G18:H18"/>
    <mergeCell ref="J18:L18"/>
    <mergeCell ref="M18:N18"/>
    <mergeCell ref="A21:A40"/>
    <mergeCell ref="B21:C40"/>
    <mergeCell ref="D21:E40"/>
    <mergeCell ref="F21:G40"/>
    <mergeCell ref="H21:J40"/>
    <mergeCell ref="L21:M21"/>
    <mergeCell ref="L24:M24"/>
    <mergeCell ref="L27:M27"/>
    <mergeCell ref="L30:M30"/>
    <mergeCell ref="L33:M33"/>
    <mergeCell ref="L36:M36"/>
    <mergeCell ref="L38:M38"/>
    <mergeCell ref="L40:M40"/>
    <mergeCell ref="Y22:Z22"/>
    <mergeCell ref="L23:M23"/>
    <mergeCell ref="N23:O23"/>
    <mergeCell ref="P23:Q23"/>
    <mergeCell ref="R23:S23"/>
    <mergeCell ref="W23:X23"/>
    <mergeCell ref="Y23:Z23"/>
    <mergeCell ref="N21:O21"/>
    <mergeCell ref="P21:Q21"/>
    <mergeCell ref="R21:S21"/>
    <mergeCell ref="W21:X21"/>
    <mergeCell ref="Y21:Z21"/>
    <mergeCell ref="L22:M22"/>
    <mergeCell ref="N22:O22"/>
    <mergeCell ref="P22:Q22"/>
    <mergeCell ref="R22:S22"/>
    <mergeCell ref="W22:X22"/>
    <mergeCell ref="Y25:Z25"/>
    <mergeCell ref="L26:M26"/>
    <mergeCell ref="N26:O26"/>
    <mergeCell ref="P26:Q26"/>
    <mergeCell ref="R26:S26"/>
    <mergeCell ref="W26:X26"/>
    <mergeCell ref="Y26:Z26"/>
    <mergeCell ref="N24:O24"/>
    <mergeCell ref="P24:Q24"/>
    <mergeCell ref="R24:S24"/>
    <mergeCell ref="W24:X24"/>
    <mergeCell ref="Y24:Z24"/>
    <mergeCell ref="L25:M25"/>
    <mergeCell ref="N25:O25"/>
    <mergeCell ref="P25:Q25"/>
    <mergeCell ref="R25:S25"/>
    <mergeCell ref="W25:X25"/>
    <mergeCell ref="Y28:Z28"/>
    <mergeCell ref="L29:M29"/>
    <mergeCell ref="N29:O29"/>
    <mergeCell ref="P29:Q29"/>
    <mergeCell ref="R29:S29"/>
    <mergeCell ref="W29:X29"/>
    <mergeCell ref="Y29:Z29"/>
    <mergeCell ref="N27:O27"/>
    <mergeCell ref="P27:Q27"/>
    <mergeCell ref="R27:S27"/>
    <mergeCell ref="W27:X27"/>
    <mergeCell ref="Y27:Z27"/>
    <mergeCell ref="L28:M28"/>
    <mergeCell ref="N28:O28"/>
    <mergeCell ref="P28:Q28"/>
    <mergeCell ref="R28:S28"/>
    <mergeCell ref="W28:X28"/>
    <mergeCell ref="Y31:Z31"/>
    <mergeCell ref="L32:M32"/>
    <mergeCell ref="N32:O32"/>
    <mergeCell ref="P32:Q32"/>
    <mergeCell ref="R32:S32"/>
    <mergeCell ref="W32:X32"/>
    <mergeCell ref="Y32:Z32"/>
    <mergeCell ref="N30:O30"/>
    <mergeCell ref="P30:Q30"/>
    <mergeCell ref="R30:S30"/>
    <mergeCell ref="W30:X30"/>
    <mergeCell ref="Y30:Z30"/>
    <mergeCell ref="L31:M31"/>
    <mergeCell ref="N31:O31"/>
    <mergeCell ref="P31:Q31"/>
    <mergeCell ref="R31:S31"/>
    <mergeCell ref="W31:X31"/>
    <mergeCell ref="N33:O33"/>
    <mergeCell ref="P33:Q33"/>
    <mergeCell ref="R33:S33"/>
    <mergeCell ref="W33:X33"/>
    <mergeCell ref="Y33:Z33"/>
    <mergeCell ref="L34:M34"/>
    <mergeCell ref="N34:O34"/>
    <mergeCell ref="P34:Q34"/>
    <mergeCell ref="R34:S34"/>
    <mergeCell ref="W34:X34"/>
    <mergeCell ref="N36:O36"/>
    <mergeCell ref="P36:Q36"/>
    <mergeCell ref="R36:S36"/>
    <mergeCell ref="W36:X36"/>
    <mergeCell ref="Y36:Z36"/>
    <mergeCell ref="Y34:Z34"/>
    <mergeCell ref="L35:M35"/>
    <mergeCell ref="N35:O35"/>
    <mergeCell ref="P35:Q35"/>
    <mergeCell ref="R35:S35"/>
    <mergeCell ref="W35:X35"/>
    <mergeCell ref="Y35:Z35"/>
    <mergeCell ref="N38:O38"/>
    <mergeCell ref="P38:Q38"/>
    <mergeCell ref="R38:S38"/>
    <mergeCell ref="W38:X38"/>
    <mergeCell ref="Y38:Z38"/>
    <mergeCell ref="L37:M37"/>
    <mergeCell ref="N37:O37"/>
    <mergeCell ref="P37:Q37"/>
    <mergeCell ref="R37:S37"/>
    <mergeCell ref="W37:X37"/>
    <mergeCell ref="Y37:Z37"/>
    <mergeCell ref="N40:O40"/>
    <mergeCell ref="P40:Q40"/>
    <mergeCell ref="R40:S40"/>
    <mergeCell ref="W40:X40"/>
    <mergeCell ref="Y40:Z40"/>
    <mergeCell ref="L39:M39"/>
    <mergeCell ref="N39:O39"/>
    <mergeCell ref="P39:Q39"/>
    <mergeCell ref="R39:S39"/>
    <mergeCell ref="W39:X39"/>
    <mergeCell ref="Y39:Z39"/>
    <mergeCell ref="A41:S41"/>
    <mergeCell ref="T41:V41"/>
    <mergeCell ref="W41:X41"/>
    <mergeCell ref="Y41:Z41"/>
    <mergeCell ref="A42:A69"/>
    <mergeCell ref="B42:C69"/>
    <mergeCell ref="D42:E69"/>
    <mergeCell ref="F42:G69"/>
    <mergeCell ref="H42:I69"/>
    <mergeCell ref="J42:J58"/>
    <mergeCell ref="L42:M42"/>
    <mergeCell ref="N42:O42"/>
    <mergeCell ref="P42:Q42"/>
    <mergeCell ref="R42:S42"/>
    <mergeCell ref="Y42:Z42"/>
    <mergeCell ref="L43:M43"/>
    <mergeCell ref="N43:O43"/>
    <mergeCell ref="P43:Q43"/>
    <mergeCell ref="R43:S43"/>
    <mergeCell ref="Y43:Z43"/>
    <mergeCell ref="L44:M44"/>
    <mergeCell ref="N44:O44"/>
    <mergeCell ref="P44:Q44"/>
    <mergeCell ref="R44:S44"/>
    <mergeCell ref="Y44:Z44"/>
    <mergeCell ref="L45:M45"/>
    <mergeCell ref="N45:O45"/>
    <mergeCell ref="P45:Q45"/>
    <mergeCell ref="R45:S45"/>
    <mergeCell ref="Y45:Z45"/>
    <mergeCell ref="L46:M46"/>
    <mergeCell ref="N46:O46"/>
    <mergeCell ref="P46:Q46"/>
    <mergeCell ref="R46:S46"/>
    <mergeCell ref="Y46:Z46"/>
    <mergeCell ref="L47:M47"/>
    <mergeCell ref="N47:O47"/>
    <mergeCell ref="P47:Q47"/>
    <mergeCell ref="R47:S47"/>
    <mergeCell ref="Y47:Z47"/>
    <mergeCell ref="L48:M48"/>
    <mergeCell ref="N48:O48"/>
    <mergeCell ref="P48:Q48"/>
    <mergeCell ref="R48:S48"/>
    <mergeCell ref="Y48:Z48"/>
    <mergeCell ref="L49:M49"/>
    <mergeCell ref="N49:O49"/>
    <mergeCell ref="P49:Q49"/>
    <mergeCell ref="R49:S49"/>
    <mergeCell ref="Y49:Z49"/>
    <mergeCell ref="L50:M50"/>
    <mergeCell ref="N50:O50"/>
    <mergeCell ref="P50:Q50"/>
    <mergeCell ref="R50:S50"/>
    <mergeCell ref="Y50:Z50"/>
    <mergeCell ref="L51:M51"/>
    <mergeCell ref="N51:O51"/>
    <mergeCell ref="P51:Q51"/>
    <mergeCell ref="R51:S51"/>
    <mergeCell ref="Y51:Z51"/>
    <mergeCell ref="L52:M52"/>
    <mergeCell ref="N52:O52"/>
    <mergeCell ref="P52:Q52"/>
    <mergeCell ref="R52:S52"/>
    <mergeCell ref="Y52:Z52"/>
    <mergeCell ref="L53:M53"/>
    <mergeCell ref="N53:O53"/>
    <mergeCell ref="P53:Q53"/>
    <mergeCell ref="R53:S53"/>
    <mergeCell ref="Y53:Z53"/>
    <mergeCell ref="L54:M54"/>
    <mergeCell ref="N54:O54"/>
    <mergeCell ref="P54:Q54"/>
    <mergeCell ref="R54:S54"/>
    <mergeCell ref="Y54:Z54"/>
    <mergeCell ref="L55:M55"/>
    <mergeCell ref="N55:O55"/>
    <mergeCell ref="P55:Q55"/>
    <mergeCell ref="R55:S55"/>
    <mergeCell ref="Y55:Z55"/>
    <mergeCell ref="L56:M56"/>
    <mergeCell ref="N56:O56"/>
    <mergeCell ref="P56:Q56"/>
    <mergeCell ref="R56:S56"/>
    <mergeCell ref="Y56:Z56"/>
    <mergeCell ref="L57:M57"/>
    <mergeCell ref="N57:O57"/>
    <mergeCell ref="P57:Q57"/>
    <mergeCell ref="R57:S57"/>
    <mergeCell ref="Y57:Z57"/>
    <mergeCell ref="Y59:Z59"/>
    <mergeCell ref="L60:M60"/>
    <mergeCell ref="N60:O60"/>
    <mergeCell ref="P60:Q60"/>
    <mergeCell ref="R60:S60"/>
    <mergeCell ref="Y60:Z60"/>
    <mergeCell ref="L58:M58"/>
    <mergeCell ref="N58:O58"/>
    <mergeCell ref="P58:Q58"/>
    <mergeCell ref="R58:S58"/>
    <mergeCell ref="Y58:Z58"/>
    <mergeCell ref="L59:M59"/>
    <mergeCell ref="N59:O59"/>
    <mergeCell ref="P59:Q59"/>
    <mergeCell ref="R59:S59"/>
    <mergeCell ref="L61:M61"/>
    <mergeCell ref="N61:O61"/>
    <mergeCell ref="P61:Q61"/>
    <mergeCell ref="R61:S61"/>
    <mergeCell ref="Y61:Z61"/>
    <mergeCell ref="L62:M62"/>
    <mergeCell ref="N62:O62"/>
    <mergeCell ref="P62:Q62"/>
    <mergeCell ref="R62:S62"/>
    <mergeCell ref="Y62:Z62"/>
    <mergeCell ref="P66:Q66"/>
    <mergeCell ref="R66:S66"/>
    <mergeCell ref="Y66:Z66"/>
    <mergeCell ref="L63:M63"/>
    <mergeCell ref="N63:O63"/>
    <mergeCell ref="P63:Q63"/>
    <mergeCell ref="R63:S63"/>
    <mergeCell ref="Y63:Z63"/>
    <mergeCell ref="L64:M64"/>
    <mergeCell ref="N64:O64"/>
    <mergeCell ref="P64:Q64"/>
    <mergeCell ref="R64:S64"/>
    <mergeCell ref="Y64:Z64"/>
    <mergeCell ref="R69:S69"/>
    <mergeCell ref="Y69:Z69"/>
    <mergeCell ref="A70:S70"/>
    <mergeCell ref="T70:V70"/>
    <mergeCell ref="W70:X70"/>
    <mergeCell ref="Y70:Z70"/>
    <mergeCell ref="L67:M67"/>
    <mergeCell ref="N67:O67"/>
    <mergeCell ref="P67:Q67"/>
    <mergeCell ref="R67:S67"/>
    <mergeCell ref="Y67:Z67"/>
    <mergeCell ref="L68:M68"/>
    <mergeCell ref="N68:O68"/>
    <mergeCell ref="P68:Q68"/>
    <mergeCell ref="R68:S68"/>
    <mergeCell ref="Y68:Z68"/>
    <mergeCell ref="J59:J69"/>
    <mergeCell ref="L65:M65"/>
    <mergeCell ref="N65:O65"/>
    <mergeCell ref="P65:Q65"/>
    <mergeCell ref="R65:S65"/>
    <mergeCell ref="Y65:Z65"/>
    <mergeCell ref="L66:M66"/>
    <mergeCell ref="N66:O66"/>
    <mergeCell ref="A71:A94"/>
    <mergeCell ref="B71:C94"/>
    <mergeCell ref="D71:E94"/>
    <mergeCell ref="F71:G94"/>
    <mergeCell ref="H71:I94"/>
    <mergeCell ref="J71:J94"/>
    <mergeCell ref="L69:M69"/>
    <mergeCell ref="N69:O69"/>
    <mergeCell ref="P69:Q69"/>
    <mergeCell ref="L72:M72"/>
    <mergeCell ref="N72:O72"/>
    <mergeCell ref="P72:Q72"/>
    <mergeCell ref="L74:M74"/>
    <mergeCell ref="N74:O74"/>
    <mergeCell ref="P74:Q74"/>
    <mergeCell ref="L76:M76"/>
    <mergeCell ref="N76:O76"/>
    <mergeCell ref="P76:Q76"/>
    <mergeCell ref="L78:M78"/>
    <mergeCell ref="N78:O78"/>
    <mergeCell ref="P78:Q78"/>
    <mergeCell ref="L80:M80"/>
    <mergeCell ref="N80:O80"/>
    <mergeCell ref="P80:Q80"/>
    <mergeCell ref="R72:S72"/>
    <mergeCell ref="W72:X72"/>
    <mergeCell ref="Y72:Z72"/>
    <mergeCell ref="L71:M71"/>
    <mergeCell ref="N71:O71"/>
    <mergeCell ref="P71:Q71"/>
    <mergeCell ref="R71:S71"/>
    <mergeCell ref="W71:X71"/>
    <mergeCell ref="Y71:Z71"/>
    <mergeCell ref="R74:S74"/>
    <mergeCell ref="W74:X74"/>
    <mergeCell ref="Y74:Z74"/>
    <mergeCell ref="L73:M73"/>
    <mergeCell ref="N73:O73"/>
    <mergeCell ref="P73:Q73"/>
    <mergeCell ref="R73:S73"/>
    <mergeCell ref="W73:X73"/>
    <mergeCell ref="Y73:Z73"/>
    <mergeCell ref="R76:S76"/>
    <mergeCell ref="W76:X76"/>
    <mergeCell ref="Y76:Z76"/>
    <mergeCell ref="L75:M75"/>
    <mergeCell ref="N75:O75"/>
    <mergeCell ref="P75:Q75"/>
    <mergeCell ref="R75:S75"/>
    <mergeCell ref="W75:X75"/>
    <mergeCell ref="Y75:Z75"/>
    <mergeCell ref="R78:S78"/>
    <mergeCell ref="W78:X78"/>
    <mergeCell ref="Y78:Z78"/>
    <mergeCell ref="L77:M77"/>
    <mergeCell ref="N77:O77"/>
    <mergeCell ref="P77:Q77"/>
    <mergeCell ref="R77:S77"/>
    <mergeCell ref="W77:X77"/>
    <mergeCell ref="Y77:Z77"/>
    <mergeCell ref="R80:S80"/>
    <mergeCell ref="W80:X80"/>
    <mergeCell ref="Y80:Z80"/>
    <mergeCell ref="L79:M79"/>
    <mergeCell ref="N79:O79"/>
    <mergeCell ref="P79:Q79"/>
    <mergeCell ref="R79:S79"/>
    <mergeCell ref="W79:X79"/>
    <mergeCell ref="Y79:Z79"/>
    <mergeCell ref="L82:M82"/>
    <mergeCell ref="N82:O82"/>
    <mergeCell ref="P82:Q82"/>
    <mergeCell ref="R82:S82"/>
    <mergeCell ref="W82:X82"/>
    <mergeCell ref="Y82:Z82"/>
    <mergeCell ref="L81:M81"/>
    <mergeCell ref="N81:O81"/>
    <mergeCell ref="P81:Q81"/>
    <mergeCell ref="R81:S81"/>
    <mergeCell ref="W81:X81"/>
    <mergeCell ref="Y81:Z81"/>
    <mergeCell ref="L84:M84"/>
    <mergeCell ref="N84:O84"/>
    <mergeCell ref="P84:Q84"/>
    <mergeCell ref="R84:S84"/>
    <mergeCell ref="W84:X84"/>
    <mergeCell ref="Y84:Z84"/>
    <mergeCell ref="L83:M83"/>
    <mergeCell ref="N83:O83"/>
    <mergeCell ref="P83:Q83"/>
    <mergeCell ref="R83:S83"/>
    <mergeCell ref="W83:X83"/>
    <mergeCell ref="Y83:Z83"/>
    <mergeCell ref="L86:M86"/>
    <mergeCell ref="N86:O86"/>
    <mergeCell ref="P86:Q86"/>
    <mergeCell ref="R86:S86"/>
    <mergeCell ref="W86:X86"/>
    <mergeCell ref="Y86:Z86"/>
    <mergeCell ref="L85:M85"/>
    <mergeCell ref="N85:O85"/>
    <mergeCell ref="P85:Q85"/>
    <mergeCell ref="R85:S85"/>
    <mergeCell ref="W85:X85"/>
    <mergeCell ref="Y85:Z85"/>
    <mergeCell ref="L88:M88"/>
    <mergeCell ref="N88:O88"/>
    <mergeCell ref="P88:Q88"/>
    <mergeCell ref="R88:S88"/>
    <mergeCell ref="W88:X88"/>
    <mergeCell ref="Y88:Z88"/>
    <mergeCell ref="L87:M87"/>
    <mergeCell ref="N87:O87"/>
    <mergeCell ref="P87:Q87"/>
    <mergeCell ref="R87:S87"/>
    <mergeCell ref="W87:X87"/>
    <mergeCell ref="Y87:Z87"/>
    <mergeCell ref="L90:M90"/>
    <mergeCell ref="N90:O90"/>
    <mergeCell ref="P90:Q90"/>
    <mergeCell ref="R90:S90"/>
    <mergeCell ref="W90:X90"/>
    <mergeCell ref="Y90:Z90"/>
    <mergeCell ref="L89:M89"/>
    <mergeCell ref="N89:O89"/>
    <mergeCell ref="P89:Q89"/>
    <mergeCell ref="R89:S89"/>
    <mergeCell ref="W89:X89"/>
    <mergeCell ref="Y89:Z89"/>
    <mergeCell ref="L92:M92"/>
    <mergeCell ref="N92:O92"/>
    <mergeCell ref="P92:Q92"/>
    <mergeCell ref="R92:S92"/>
    <mergeCell ref="W92:X92"/>
    <mergeCell ref="Y92:Z92"/>
    <mergeCell ref="L91:M91"/>
    <mergeCell ref="N91:O91"/>
    <mergeCell ref="P91:Q91"/>
    <mergeCell ref="R91:S91"/>
    <mergeCell ref="W91:X91"/>
    <mergeCell ref="Y91:Z91"/>
    <mergeCell ref="L94:M94"/>
    <mergeCell ref="N94:O94"/>
    <mergeCell ref="P94:Q94"/>
    <mergeCell ref="R94:S94"/>
    <mergeCell ref="W94:X94"/>
    <mergeCell ref="Y94:Z94"/>
    <mergeCell ref="L93:M93"/>
    <mergeCell ref="N93:O93"/>
    <mergeCell ref="P93:Q93"/>
    <mergeCell ref="R93:S93"/>
    <mergeCell ref="W93:X93"/>
    <mergeCell ref="Y93:Z93"/>
    <mergeCell ref="A95:S95"/>
    <mergeCell ref="T95:V95"/>
    <mergeCell ref="W95:X95"/>
    <mergeCell ref="Y95:Z95"/>
    <mergeCell ref="A96:A108"/>
    <mergeCell ref="C96:C108"/>
    <mergeCell ref="E96:E108"/>
    <mergeCell ref="G96:G108"/>
    <mergeCell ref="I96:I108"/>
    <mergeCell ref="L96:M96"/>
    <mergeCell ref="Y97:Z97"/>
    <mergeCell ref="L98:M98"/>
    <mergeCell ref="N98:O98"/>
    <mergeCell ref="P98:Q98"/>
    <mergeCell ref="R98:S98"/>
    <mergeCell ref="W98:X98"/>
    <mergeCell ref="Y98:Z98"/>
    <mergeCell ref="N96:O96"/>
    <mergeCell ref="P96:Q96"/>
    <mergeCell ref="R96:S96"/>
    <mergeCell ref="W96:X96"/>
    <mergeCell ref="Y96:Z96"/>
    <mergeCell ref="L97:M97"/>
    <mergeCell ref="N97:O97"/>
    <mergeCell ref="P97:Q97"/>
    <mergeCell ref="R97:S97"/>
    <mergeCell ref="W97:X97"/>
    <mergeCell ref="L100:M100"/>
    <mergeCell ref="N100:O100"/>
    <mergeCell ref="P100:Q100"/>
    <mergeCell ref="R100:S100"/>
    <mergeCell ref="W100:X100"/>
    <mergeCell ref="Y100:Z100"/>
    <mergeCell ref="L99:M99"/>
    <mergeCell ref="N99:O99"/>
    <mergeCell ref="P99:Q99"/>
    <mergeCell ref="R99:S99"/>
    <mergeCell ref="W99:X99"/>
    <mergeCell ref="Y99:Z99"/>
    <mergeCell ref="L102:M102"/>
    <mergeCell ref="N102:O102"/>
    <mergeCell ref="P102:Q102"/>
    <mergeCell ref="R102:S102"/>
    <mergeCell ref="W102:X102"/>
    <mergeCell ref="Y102:Z102"/>
    <mergeCell ref="L101:M101"/>
    <mergeCell ref="N101:O101"/>
    <mergeCell ref="P101:Q101"/>
    <mergeCell ref="R101:S101"/>
    <mergeCell ref="W101:X101"/>
    <mergeCell ref="Y101:Z101"/>
    <mergeCell ref="L104:M104"/>
    <mergeCell ref="N104:O104"/>
    <mergeCell ref="P104:Q104"/>
    <mergeCell ref="R104:S104"/>
    <mergeCell ref="W104:X104"/>
    <mergeCell ref="Y104:Z104"/>
    <mergeCell ref="L103:M103"/>
    <mergeCell ref="N103:O103"/>
    <mergeCell ref="P103:Q103"/>
    <mergeCell ref="R103:S103"/>
    <mergeCell ref="W103:X103"/>
    <mergeCell ref="Y103:Z103"/>
    <mergeCell ref="L106:M106"/>
    <mergeCell ref="N106:O106"/>
    <mergeCell ref="P106:Q106"/>
    <mergeCell ref="R106:S106"/>
    <mergeCell ref="W106:X106"/>
    <mergeCell ref="Y106:Z106"/>
    <mergeCell ref="L105:M105"/>
    <mergeCell ref="N105:O105"/>
    <mergeCell ref="P105:Q105"/>
    <mergeCell ref="R105:S105"/>
    <mergeCell ref="W105:X105"/>
    <mergeCell ref="Y105:Z105"/>
    <mergeCell ref="R108:S108"/>
    <mergeCell ref="W108:X108"/>
    <mergeCell ref="Y108:Z108"/>
    <mergeCell ref="L107:M107"/>
    <mergeCell ref="N107:O107"/>
    <mergeCell ref="P107:Q107"/>
    <mergeCell ref="R107:S107"/>
    <mergeCell ref="W107:X107"/>
    <mergeCell ref="Y107:Z107"/>
    <mergeCell ref="A109:A121"/>
    <mergeCell ref="C109:C121"/>
    <mergeCell ref="E109:E121"/>
    <mergeCell ref="G109:G121"/>
    <mergeCell ref="I109:I121"/>
    <mergeCell ref="L109:M109"/>
    <mergeCell ref="L108:M108"/>
    <mergeCell ref="N108:O108"/>
    <mergeCell ref="P108:Q108"/>
    <mergeCell ref="N109:O109"/>
    <mergeCell ref="P109:Q109"/>
    <mergeCell ref="L114:M114"/>
    <mergeCell ref="N114:O114"/>
    <mergeCell ref="P114:Q114"/>
    <mergeCell ref="L116:M116"/>
    <mergeCell ref="N116:O116"/>
    <mergeCell ref="P116:Q116"/>
    <mergeCell ref="L118:M118"/>
    <mergeCell ref="N118:O118"/>
    <mergeCell ref="P118:Q118"/>
    <mergeCell ref="R109:S109"/>
    <mergeCell ref="W109:X109"/>
    <mergeCell ref="Y109:Z109"/>
    <mergeCell ref="L110:M110"/>
    <mergeCell ref="N110:O110"/>
    <mergeCell ref="P110:Q110"/>
    <mergeCell ref="R110:S110"/>
    <mergeCell ref="W110:X110"/>
    <mergeCell ref="L112:M112"/>
    <mergeCell ref="N112:O112"/>
    <mergeCell ref="P112:Q112"/>
    <mergeCell ref="R112:S112"/>
    <mergeCell ref="W112:X112"/>
    <mergeCell ref="Y112:Z112"/>
    <mergeCell ref="Y110:Z110"/>
    <mergeCell ref="L111:M111"/>
    <mergeCell ref="N111:O111"/>
    <mergeCell ref="P111:Q111"/>
    <mergeCell ref="R111:S111"/>
    <mergeCell ref="W111:X111"/>
    <mergeCell ref="Y111:Z111"/>
    <mergeCell ref="R114:S114"/>
    <mergeCell ref="W114:X114"/>
    <mergeCell ref="Y114:Z114"/>
    <mergeCell ref="L113:M113"/>
    <mergeCell ref="N113:O113"/>
    <mergeCell ref="P113:Q113"/>
    <mergeCell ref="R113:S113"/>
    <mergeCell ref="W113:X113"/>
    <mergeCell ref="Y113:Z113"/>
    <mergeCell ref="R116:S116"/>
    <mergeCell ref="W116:X116"/>
    <mergeCell ref="Y116:Z116"/>
    <mergeCell ref="L115:M115"/>
    <mergeCell ref="N115:O115"/>
    <mergeCell ref="P115:Q115"/>
    <mergeCell ref="R115:S115"/>
    <mergeCell ref="W115:X115"/>
    <mergeCell ref="Y115:Z115"/>
    <mergeCell ref="R118:S118"/>
    <mergeCell ref="W118:X118"/>
    <mergeCell ref="Y118:Z118"/>
    <mergeCell ref="L117:M117"/>
    <mergeCell ref="N117:O117"/>
    <mergeCell ref="P117:Q117"/>
    <mergeCell ref="R117:S117"/>
    <mergeCell ref="W117:X117"/>
    <mergeCell ref="Y117:Z117"/>
    <mergeCell ref="Y121:Z121"/>
    <mergeCell ref="L120:M120"/>
    <mergeCell ref="N120:O120"/>
    <mergeCell ref="P120:Q120"/>
    <mergeCell ref="R120:S120"/>
    <mergeCell ref="W120:X120"/>
    <mergeCell ref="Y120:Z120"/>
    <mergeCell ref="L119:M119"/>
    <mergeCell ref="N119:O119"/>
    <mergeCell ref="P119:Q119"/>
    <mergeCell ref="R119:S119"/>
    <mergeCell ref="W119:X119"/>
    <mergeCell ref="Y119:Z119"/>
    <mergeCell ref="G128:O128"/>
    <mergeCell ref="V128:X128"/>
    <mergeCell ref="G129:O129"/>
    <mergeCell ref="V129:X129"/>
    <mergeCell ref="L121:M121"/>
    <mergeCell ref="N121:O121"/>
    <mergeCell ref="P121:Q121"/>
    <mergeCell ref="R121:S121"/>
    <mergeCell ref="W121:X121"/>
  </mergeCells>
  <pageMargins left="0.7" right="0.7" top="0.75" bottom="0.75" header="0.3" footer="0.3"/>
  <pageSetup scale="93" orientation="landscape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22"/>
  <sheetViews>
    <sheetView topLeftCell="A97" workbookViewId="0"/>
  </sheetViews>
  <sheetFormatPr baseColWidth="10" defaultColWidth="9.140625" defaultRowHeight="15" x14ac:dyDescent="0.25"/>
  <cols>
    <col min="1" max="1" width="4.5703125" style="18" customWidth="1"/>
    <col min="2" max="2" width="0.5703125" style="18" hidden="1" customWidth="1"/>
    <col min="3" max="3" width="7.85546875" style="18" customWidth="1"/>
    <col min="4" max="4" width="0.42578125" style="18" hidden="1" customWidth="1"/>
    <col min="5" max="5" width="4.5703125" style="18" customWidth="1"/>
    <col min="6" max="6" width="0.42578125" style="18" hidden="1" customWidth="1"/>
    <col min="7" max="7" width="8.140625" style="18" customWidth="1"/>
    <col min="8" max="8" width="0.42578125" style="18" hidden="1" customWidth="1"/>
    <col min="9" max="9" width="7.85546875" style="18" customWidth="1"/>
    <col min="10" max="10" width="0.140625" style="18" hidden="1" customWidth="1"/>
    <col min="11" max="11" width="5.28515625" style="18" customWidth="1"/>
    <col min="12" max="12" width="0" style="18" hidden="1" customWidth="1"/>
    <col min="13" max="13" width="6.140625" style="18" customWidth="1"/>
    <col min="14" max="14" width="0" style="18" hidden="1" customWidth="1"/>
    <col min="15" max="15" width="5.28515625" style="18" customWidth="1"/>
    <col min="16" max="16" width="0" style="18" hidden="1" customWidth="1"/>
    <col min="17" max="17" width="5.7109375" style="18" customWidth="1"/>
    <col min="18" max="18" width="0" style="18" hidden="1" customWidth="1"/>
    <col min="19" max="19" width="6.85546875" style="18" customWidth="1"/>
    <col min="20" max="20" width="0.5703125" style="18" hidden="1" customWidth="1"/>
    <col min="21" max="21" width="4.85546875" style="18" customWidth="1"/>
    <col min="22" max="22" width="26.28515625" style="18" customWidth="1"/>
    <col min="23" max="23" width="18.28515625" style="18" hidden="1" customWidth="1"/>
    <col min="24" max="24" width="12.7109375" style="18" customWidth="1"/>
    <col min="25" max="25" width="4.85546875" style="18" hidden="1" customWidth="1"/>
    <col min="26" max="26" width="13.5703125" style="18" customWidth="1"/>
    <col min="27" max="16384" width="9.140625" style="18"/>
  </cols>
  <sheetData>
    <row r="3" spans="1:26" x14ac:dyDescent="0.25">
      <c r="A3" s="441" t="s">
        <v>160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</row>
    <row r="4" spans="1:26" ht="18.75" x14ac:dyDescent="0.3">
      <c r="A4" s="442"/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4"/>
    </row>
    <row r="5" spans="1:26" ht="18.75" x14ac:dyDescent="0.3">
      <c r="A5" s="445" t="s">
        <v>163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7"/>
    </row>
    <row r="6" spans="1:26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1"/>
    </row>
    <row r="7" spans="1:26" x14ac:dyDescent="0.25">
      <c r="A7" s="19" t="s">
        <v>164</v>
      </c>
      <c r="B7" s="20"/>
      <c r="C7" s="20"/>
      <c r="D7" s="20"/>
      <c r="E7" s="20"/>
      <c r="F7" s="20"/>
      <c r="G7" s="448" t="s">
        <v>160</v>
      </c>
      <c r="H7" s="448"/>
      <c r="I7" s="448"/>
      <c r="J7" s="448"/>
      <c r="K7" s="448"/>
      <c r="L7" s="448"/>
      <c r="M7" s="448"/>
      <c r="N7" s="448"/>
      <c r="O7" s="448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</row>
    <row r="8" spans="1:26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1"/>
    </row>
    <row r="9" spans="1:26" x14ac:dyDescent="0.25">
      <c r="A9" s="19" t="s">
        <v>178</v>
      </c>
      <c r="B9" s="20"/>
      <c r="C9" s="20"/>
      <c r="D9" s="20"/>
      <c r="E9" s="20"/>
      <c r="F9" s="20"/>
      <c r="G9" s="449">
        <v>5136</v>
      </c>
      <c r="H9" s="449"/>
      <c r="I9" s="44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</row>
    <row r="10" spans="1:26" x14ac:dyDescent="0.2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1"/>
    </row>
    <row r="11" spans="1:26" x14ac:dyDescent="0.25">
      <c r="A11" s="19" t="s">
        <v>179</v>
      </c>
      <c r="B11" s="20"/>
      <c r="C11" s="20"/>
      <c r="D11" s="20"/>
      <c r="E11" s="20"/>
      <c r="F11" s="20"/>
      <c r="G11" s="448"/>
      <c r="H11" s="448"/>
      <c r="I11" s="448"/>
      <c r="J11" s="448"/>
      <c r="K11" s="448"/>
      <c r="L11" s="448"/>
      <c r="M11" s="448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1"/>
    </row>
    <row r="12" spans="1:26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1"/>
    </row>
    <row r="13" spans="1:26" x14ac:dyDescent="0.25">
      <c r="A13" s="19" t="s">
        <v>180</v>
      </c>
      <c r="B13" s="20"/>
      <c r="C13" s="20"/>
      <c r="D13" s="20"/>
      <c r="E13" s="20"/>
      <c r="F13" s="20"/>
      <c r="G13" s="448">
        <v>2014</v>
      </c>
      <c r="H13" s="448"/>
      <c r="I13" s="448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1"/>
    </row>
    <row r="14" spans="1:26" x14ac:dyDescent="0.25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4"/>
    </row>
    <row r="16" spans="1:26" ht="18.399999999999999" customHeight="1" x14ac:dyDescent="0.25">
      <c r="A16" s="595" t="s">
        <v>161</v>
      </c>
      <c r="B16" s="596"/>
      <c r="C16" s="596"/>
      <c r="D16" s="596"/>
      <c r="E16" s="596"/>
      <c r="F16" s="596"/>
      <c r="G16" s="596"/>
      <c r="H16" s="596"/>
      <c r="I16" s="596"/>
      <c r="J16" s="596"/>
      <c r="K16" s="596"/>
      <c r="L16" s="596"/>
      <c r="M16" s="596"/>
      <c r="N16" s="596"/>
      <c r="O16" s="596"/>
      <c r="P16" s="596"/>
      <c r="Q16" s="596"/>
      <c r="R16" s="596"/>
      <c r="S16" s="596"/>
      <c r="T16" s="596"/>
      <c r="U16" s="597"/>
      <c r="V16" s="452" t="s">
        <v>162</v>
      </c>
      <c r="W16" s="452"/>
      <c r="X16" s="452"/>
      <c r="Y16" s="452"/>
      <c r="Z16" s="452"/>
    </row>
    <row r="17" spans="1:26" ht="14.65" customHeight="1" x14ac:dyDescent="0.25">
      <c r="A17" s="598" t="s">
        <v>2</v>
      </c>
      <c r="B17" s="598"/>
      <c r="C17" s="598"/>
      <c r="D17" s="598"/>
      <c r="E17" s="598"/>
      <c r="F17" s="598"/>
      <c r="G17" s="598"/>
      <c r="H17" s="598"/>
      <c r="I17" s="598"/>
      <c r="J17" s="598"/>
      <c r="K17" s="598"/>
      <c r="L17" s="598"/>
      <c r="M17" s="598"/>
      <c r="N17" s="598"/>
      <c r="O17" s="455" t="s">
        <v>3</v>
      </c>
      <c r="P17" s="456"/>
      <c r="Q17" s="456"/>
      <c r="R17" s="456"/>
      <c r="S17" s="456"/>
      <c r="T17" s="456"/>
      <c r="U17" s="457"/>
      <c r="V17" s="458"/>
      <c r="W17" s="459"/>
      <c r="X17" s="460" t="s">
        <v>4</v>
      </c>
      <c r="Y17" s="460"/>
      <c r="Z17" s="460"/>
    </row>
    <row r="18" spans="1:26" ht="20.65" customHeight="1" x14ac:dyDescent="0.25">
      <c r="A18" s="594" t="s">
        <v>165</v>
      </c>
      <c r="B18" s="464"/>
      <c r="C18" s="461" t="s">
        <v>166</v>
      </c>
      <c r="D18" s="462"/>
      <c r="E18" s="463" t="s">
        <v>167</v>
      </c>
      <c r="F18" s="464"/>
      <c r="G18" s="461" t="s">
        <v>168</v>
      </c>
      <c r="H18" s="462"/>
      <c r="I18" s="50" t="s">
        <v>169</v>
      </c>
      <c r="J18" s="463" t="s">
        <v>170</v>
      </c>
      <c r="K18" s="465"/>
      <c r="L18" s="464"/>
      <c r="M18" s="463" t="s">
        <v>171</v>
      </c>
      <c r="N18" s="464"/>
      <c r="O18" s="463" t="s">
        <v>172</v>
      </c>
      <c r="P18" s="464"/>
      <c r="Q18" s="463" t="s">
        <v>173</v>
      </c>
      <c r="R18" s="466"/>
      <c r="S18" s="467" t="s">
        <v>174</v>
      </c>
      <c r="T18" s="468"/>
      <c r="U18" s="33" t="s">
        <v>177</v>
      </c>
      <c r="V18" s="34"/>
      <c r="W18" s="35"/>
      <c r="X18" s="469" t="s">
        <v>175</v>
      </c>
      <c r="Y18" s="470"/>
      <c r="Z18" s="36" t="s">
        <v>176</v>
      </c>
    </row>
    <row r="19" spans="1:26" ht="20.65" customHeight="1" x14ac:dyDescent="0.25">
      <c r="A19" s="590" t="s">
        <v>184</v>
      </c>
      <c r="B19" s="590"/>
      <c r="C19" s="590"/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</row>
    <row r="20" spans="1:26" ht="13.5" customHeight="1" x14ac:dyDescent="0.25">
      <c r="A20" s="591" t="s">
        <v>17</v>
      </c>
      <c r="B20" s="592"/>
      <c r="C20" s="592"/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3"/>
      <c r="W20" s="485">
        <f>SUM(W21:X40)</f>
        <v>1</v>
      </c>
      <c r="X20" s="486"/>
      <c r="Y20" s="487">
        <f>SUM(Y21:Z39)</f>
        <v>1</v>
      </c>
      <c r="Z20" s="488"/>
    </row>
    <row r="21" spans="1:26" ht="12.2" customHeight="1" x14ac:dyDescent="0.25">
      <c r="A21" s="585">
        <v>11</v>
      </c>
      <c r="B21" s="572">
        <v>0</v>
      </c>
      <c r="C21" s="572"/>
      <c r="D21" s="572">
        <v>0</v>
      </c>
      <c r="E21" s="572"/>
      <c r="F21" s="572">
        <v>1</v>
      </c>
      <c r="G21" s="572"/>
      <c r="H21" s="588"/>
      <c r="I21" s="588"/>
      <c r="J21" s="588"/>
      <c r="K21" s="47"/>
      <c r="L21" s="589"/>
      <c r="M21" s="589"/>
      <c r="N21" s="577">
        <v>1</v>
      </c>
      <c r="O21" s="578"/>
      <c r="P21" s="579">
        <v>1</v>
      </c>
      <c r="Q21" s="580"/>
      <c r="R21" s="581">
        <v>1</v>
      </c>
      <c r="S21" s="580"/>
      <c r="T21" s="48"/>
      <c r="U21" s="46"/>
      <c r="V21" s="49"/>
      <c r="W21" s="582"/>
      <c r="X21" s="583"/>
      <c r="Y21" s="584"/>
      <c r="Z21" s="584"/>
    </row>
    <row r="22" spans="1:26" ht="12.2" customHeight="1" x14ac:dyDescent="0.25">
      <c r="A22" s="586">
        <v>11</v>
      </c>
      <c r="B22" s="489">
        <v>0</v>
      </c>
      <c r="C22" s="587"/>
      <c r="D22" s="489">
        <v>0</v>
      </c>
      <c r="E22" s="587"/>
      <c r="F22" s="489">
        <v>1</v>
      </c>
      <c r="G22" s="587"/>
      <c r="H22" s="564"/>
      <c r="I22" s="587"/>
      <c r="J22" s="587"/>
      <c r="K22" s="26">
        <v>331</v>
      </c>
      <c r="L22" s="493">
        <v>100</v>
      </c>
      <c r="M22" s="493"/>
      <c r="N22" s="575">
        <v>1</v>
      </c>
      <c r="O22" s="472"/>
      <c r="P22" s="473">
        <v>1</v>
      </c>
      <c r="Q22" s="474"/>
      <c r="R22" s="576">
        <v>2</v>
      </c>
      <c r="S22" s="474"/>
      <c r="T22" s="29"/>
      <c r="U22" s="31"/>
      <c r="V22" s="30"/>
      <c r="W22" s="503"/>
      <c r="X22" s="501"/>
      <c r="Y22" s="565"/>
      <c r="Z22" s="565"/>
    </row>
    <row r="23" spans="1:26" ht="12.2" customHeight="1" x14ac:dyDescent="0.25">
      <c r="A23" s="586">
        <v>11</v>
      </c>
      <c r="B23" s="489">
        <v>0</v>
      </c>
      <c r="C23" s="587"/>
      <c r="D23" s="489">
        <v>0</v>
      </c>
      <c r="E23" s="587"/>
      <c r="F23" s="489">
        <v>1</v>
      </c>
      <c r="G23" s="587"/>
      <c r="H23" s="564"/>
      <c r="I23" s="587"/>
      <c r="J23" s="587"/>
      <c r="K23" s="26">
        <v>331</v>
      </c>
      <c r="L23" s="493">
        <v>100</v>
      </c>
      <c r="M23" s="493"/>
      <c r="N23" s="575">
        <v>1</v>
      </c>
      <c r="O23" s="472"/>
      <c r="P23" s="473">
        <v>2</v>
      </c>
      <c r="Q23" s="474"/>
      <c r="R23" s="576">
        <v>1</v>
      </c>
      <c r="S23" s="474"/>
      <c r="T23" s="29"/>
      <c r="U23" s="31"/>
      <c r="V23" s="30"/>
      <c r="W23" s="503"/>
      <c r="X23" s="501"/>
      <c r="Y23" s="565"/>
      <c r="Z23" s="565"/>
    </row>
    <row r="24" spans="1:26" ht="12.2" customHeight="1" x14ac:dyDescent="0.25">
      <c r="A24" s="586">
        <v>11</v>
      </c>
      <c r="B24" s="489">
        <v>0</v>
      </c>
      <c r="C24" s="587"/>
      <c r="D24" s="489">
        <v>0</v>
      </c>
      <c r="E24" s="587"/>
      <c r="F24" s="489">
        <v>1</v>
      </c>
      <c r="G24" s="587"/>
      <c r="H24" s="564"/>
      <c r="I24" s="587"/>
      <c r="J24" s="587"/>
      <c r="K24" s="26">
        <v>331</v>
      </c>
      <c r="L24" s="493">
        <v>100</v>
      </c>
      <c r="M24" s="493"/>
      <c r="N24" s="575">
        <v>1</v>
      </c>
      <c r="O24" s="472"/>
      <c r="P24" s="473">
        <v>2</v>
      </c>
      <c r="Q24" s="474"/>
      <c r="R24" s="576">
        <v>2</v>
      </c>
      <c r="S24" s="474"/>
      <c r="T24" s="29"/>
      <c r="U24" s="31"/>
      <c r="V24" s="30"/>
      <c r="W24" s="503"/>
      <c r="X24" s="501"/>
      <c r="Y24" s="565"/>
      <c r="Z24" s="565"/>
    </row>
    <row r="25" spans="1:26" ht="12.2" customHeight="1" x14ac:dyDescent="0.25">
      <c r="A25" s="586">
        <v>11</v>
      </c>
      <c r="B25" s="489">
        <v>0</v>
      </c>
      <c r="C25" s="587"/>
      <c r="D25" s="489">
        <v>0</v>
      </c>
      <c r="E25" s="587"/>
      <c r="F25" s="489">
        <v>1</v>
      </c>
      <c r="G25" s="587"/>
      <c r="H25" s="564"/>
      <c r="I25" s="587"/>
      <c r="J25" s="587"/>
      <c r="K25" s="26">
        <v>331</v>
      </c>
      <c r="L25" s="493">
        <v>100</v>
      </c>
      <c r="M25" s="493"/>
      <c r="N25" s="575">
        <v>1</v>
      </c>
      <c r="O25" s="472"/>
      <c r="P25" s="473">
        <v>2</v>
      </c>
      <c r="Q25" s="474"/>
      <c r="R25" s="576">
        <v>3</v>
      </c>
      <c r="S25" s="474"/>
      <c r="T25" s="29"/>
      <c r="U25" s="31"/>
      <c r="V25" s="30"/>
      <c r="W25" s="503"/>
      <c r="X25" s="501"/>
      <c r="Y25" s="565"/>
      <c r="Z25" s="565"/>
    </row>
    <row r="26" spans="1:26" ht="12.2" customHeight="1" x14ac:dyDescent="0.25">
      <c r="A26" s="586">
        <v>11</v>
      </c>
      <c r="B26" s="489">
        <v>0</v>
      </c>
      <c r="C26" s="587"/>
      <c r="D26" s="489">
        <v>0</v>
      </c>
      <c r="E26" s="587"/>
      <c r="F26" s="489">
        <v>1</v>
      </c>
      <c r="G26" s="587"/>
      <c r="H26" s="564"/>
      <c r="I26" s="587"/>
      <c r="J26" s="587"/>
      <c r="K26" s="26">
        <v>331</v>
      </c>
      <c r="L26" s="493">
        <v>100</v>
      </c>
      <c r="M26" s="493"/>
      <c r="N26" s="575">
        <v>1</v>
      </c>
      <c r="O26" s="472"/>
      <c r="P26" s="473">
        <v>3</v>
      </c>
      <c r="Q26" s="474"/>
      <c r="R26" s="576">
        <v>3</v>
      </c>
      <c r="S26" s="474"/>
      <c r="T26" s="29"/>
      <c r="U26" s="31"/>
      <c r="V26" s="30"/>
      <c r="W26" s="503">
        <v>1</v>
      </c>
      <c r="X26" s="501"/>
      <c r="Y26" s="565"/>
      <c r="Z26" s="565"/>
    </row>
    <row r="27" spans="1:26" ht="12.2" customHeight="1" x14ac:dyDescent="0.25">
      <c r="A27" s="586">
        <v>11</v>
      </c>
      <c r="B27" s="489">
        <v>0</v>
      </c>
      <c r="C27" s="587"/>
      <c r="D27" s="489">
        <v>0</v>
      </c>
      <c r="E27" s="587"/>
      <c r="F27" s="489">
        <v>1</v>
      </c>
      <c r="G27" s="587"/>
      <c r="H27" s="564"/>
      <c r="I27" s="587"/>
      <c r="J27" s="587"/>
      <c r="K27" s="26">
        <v>331</v>
      </c>
      <c r="L27" s="493">
        <v>100</v>
      </c>
      <c r="M27" s="493"/>
      <c r="N27" s="575">
        <v>1</v>
      </c>
      <c r="O27" s="472"/>
      <c r="P27" s="473">
        <v>3</v>
      </c>
      <c r="Q27" s="474"/>
      <c r="R27" s="576">
        <v>4</v>
      </c>
      <c r="S27" s="474"/>
      <c r="T27" s="29"/>
      <c r="U27" s="31"/>
      <c r="V27" s="30"/>
      <c r="W27" s="503"/>
      <c r="X27" s="501"/>
      <c r="Y27" s="565">
        <v>1</v>
      </c>
      <c r="Z27" s="565"/>
    </row>
    <row r="28" spans="1:26" ht="12.2" customHeight="1" x14ac:dyDescent="0.25">
      <c r="A28" s="586">
        <v>11</v>
      </c>
      <c r="B28" s="489">
        <v>0</v>
      </c>
      <c r="C28" s="587"/>
      <c r="D28" s="489">
        <v>0</v>
      </c>
      <c r="E28" s="587"/>
      <c r="F28" s="489">
        <v>1</v>
      </c>
      <c r="G28" s="587"/>
      <c r="H28" s="564"/>
      <c r="I28" s="587"/>
      <c r="J28" s="587"/>
      <c r="K28" s="26">
        <v>331</v>
      </c>
      <c r="L28" s="493">
        <v>100</v>
      </c>
      <c r="M28" s="493"/>
      <c r="N28" s="575">
        <v>1</v>
      </c>
      <c r="O28" s="472"/>
      <c r="P28" s="473">
        <v>3</v>
      </c>
      <c r="Q28" s="474"/>
      <c r="R28" s="576">
        <v>7</v>
      </c>
      <c r="S28" s="474"/>
      <c r="T28" s="29"/>
      <c r="U28" s="31"/>
      <c r="V28" s="30"/>
      <c r="W28" s="503"/>
      <c r="X28" s="501"/>
      <c r="Y28" s="565"/>
      <c r="Z28" s="565"/>
    </row>
    <row r="29" spans="1:26" ht="12.2" customHeight="1" x14ac:dyDescent="0.25">
      <c r="A29" s="586">
        <v>11</v>
      </c>
      <c r="B29" s="489">
        <v>0</v>
      </c>
      <c r="C29" s="587"/>
      <c r="D29" s="489">
        <v>0</v>
      </c>
      <c r="E29" s="587"/>
      <c r="F29" s="489">
        <v>1</v>
      </c>
      <c r="G29" s="587"/>
      <c r="H29" s="564"/>
      <c r="I29" s="587"/>
      <c r="J29" s="587"/>
      <c r="K29" s="26">
        <v>331</v>
      </c>
      <c r="L29" s="493">
        <v>100</v>
      </c>
      <c r="M29" s="493"/>
      <c r="N29" s="575">
        <v>1</v>
      </c>
      <c r="O29" s="472"/>
      <c r="P29" s="473">
        <v>3</v>
      </c>
      <c r="Q29" s="474"/>
      <c r="R29" s="576">
        <v>8</v>
      </c>
      <c r="S29" s="474"/>
      <c r="T29" s="29"/>
      <c r="U29" s="31"/>
      <c r="V29" s="30"/>
      <c r="W29" s="503"/>
      <c r="X29" s="501"/>
      <c r="Y29" s="565"/>
      <c r="Z29" s="565"/>
    </row>
    <row r="30" spans="1:26" ht="12.2" customHeight="1" x14ac:dyDescent="0.25">
      <c r="A30" s="586">
        <v>11</v>
      </c>
      <c r="B30" s="489">
        <v>0</v>
      </c>
      <c r="C30" s="587"/>
      <c r="D30" s="489">
        <v>0</v>
      </c>
      <c r="E30" s="587"/>
      <c r="F30" s="489">
        <v>1</v>
      </c>
      <c r="G30" s="587"/>
      <c r="H30" s="564"/>
      <c r="I30" s="587"/>
      <c r="J30" s="587"/>
      <c r="K30" s="26">
        <v>331</v>
      </c>
      <c r="L30" s="493">
        <v>100</v>
      </c>
      <c r="M30" s="493"/>
      <c r="N30" s="575">
        <v>1</v>
      </c>
      <c r="O30" s="472"/>
      <c r="P30" s="473">
        <v>4</v>
      </c>
      <c r="Q30" s="474"/>
      <c r="R30" s="576">
        <v>1</v>
      </c>
      <c r="S30" s="474"/>
      <c r="T30" s="29"/>
      <c r="U30" s="31"/>
      <c r="V30" s="30"/>
      <c r="W30" s="503"/>
      <c r="X30" s="501"/>
      <c r="Y30" s="565"/>
      <c r="Z30" s="565"/>
    </row>
    <row r="31" spans="1:26" ht="12.2" customHeight="1" x14ac:dyDescent="0.25">
      <c r="A31" s="586">
        <v>11</v>
      </c>
      <c r="B31" s="489">
        <v>0</v>
      </c>
      <c r="C31" s="587"/>
      <c r="D31" s="489">
        <v>0</v>
      </c>
      <c r="E31" s="587"/>
      <c r="F31" s="489">
        <v>1</v>
      </c>
      <c r="G31" s="587"/>
      <c r="H31" s="564"/>
      <c r="I31" s="587"/>
      <c r="J31" s="587"/>
      <c r="K31" s="26">
        <v>331</v>
      </c>
      <c r="L31" s="493">
        <v>100</v>
      </c>
      <c r="M31" s="493"/>
      <c r="N31" s="575">
        <v>1</v>
      </c>
      <c r="O31" s="472"/>
      <c r="P31" s="473">
        <v>5</v>
      </c>
      <c r="Q31" s="474"/>
      <c r="R31" s="576">
        <v>1</v>
      </c>
      <c r="S31" s="474"/>
      <c r="T31" s="29"/>
      <c r="U31" s="31"/>
      <c r="V31" s="30"/>
      <c r="W31" s="503"/>
      <c r="X31" s="501"/>
      <c r="Y31" s="565"/>
      <c r="Z31" s="565"/>
    </row>
    <row r="32" spans="1:26" ht="12.2" customHeight="1" x14ac:dyDescent="0.25">
      <c r="A32" s="586">
        <v>11</v>
      </c>
      <c r="B32" s="489">
        <v>0</v>
      </c>
      <c r="C32" s="587"/>
      <c r="D32" s="489">
        <v>0</v>
      </c>
      <c r="E32" s="587"/>
      <c r="F32" s="489">
        <v>1</v>
      </c>
      <c r="G32" s="587"/>
      <c r="H32" s="564"/>
      <c r="I32" s="587"/>
      <c r="J32" s="587"/>
      <c r="K32" s="26">
        <v>331</v>
      </c>
      <c r="L32" s="493">
        <v>100</v>
      </c>
      <c r="M32" s="493"/>
      <c r="N32" s="575">
        <v>1</v>
      </c>
      <c r="O32" s="472"/>
      <c r="P32" s="473">
        <v>5</v>
      </c>
      <c r="Q32" s="474"/>
      <c r="R32" s="576">
        <v>2</v>
      </c>
      <c r="S32" s="474"/>
      <c r="T32" s="29"/>
      <c r="U32" s="31"/>
      <c r="V32" s="30"/>
      <c r="W32" s="503"/>
      <c r="X32" s="501"/>
      <c r="Y32" s="565"/>
      <c r="Z32" s="565"/>
    </row>
    <row r="33" spans="1:26" ht="12.2" customHeight="1" x14ac:dyDescent="0.25">
      <c r="A33" s="586">
        <v>11</v>
      </c>
      <c r="B33" s="489">
        <v>0</v>
      </c>
      <c r="C33" s="587"/>
      <c r="D33" s="489">
        <v>0</v>
      </c>
      <c r="E33" s="587"/>
      <c r="F33" s="489">
        <v>1</v>
      </c>
      <c r="G33" s="587"/>
      <c r="H33" s="564"/>
      <c r="I33" s="587"/>
      <c r="J33" s="587"/>
      <c r="K33" s="26">
        <v>331</v>
      </c>
      <c r="L33" s="493">
        <v>100</v>
      </c>
      <c r="M33" s="493"/>
      <c r="N33" s="575">
        <v>1</v>
      </c>
      <c r="O33" s="472"/>
      <c r="P33" s="473">
        <v>6</v>
      </c>
      <c r="Q33" s="474"/>
      <c r="R33" s="576">
        <v>1</v>
      </c>
      <c r="S33" s="474"/>
      <c r="T33" s="29"/>
      <c r="U33" s="31"/>
      <c r="V33" s="30"/>
      <c r="W33" s="503"/>
      <c r="X33" s="501"/>
      <c r="Y33" s="565"/>
      <c r="Z33" s="565"/>
    </row>
    <row r="34" spans="1:26" ht="12.2" customHeight="1" x14ac:dyDescent="0.25">
      <c r="A34" s="586">
        <v>11</v>
      </c>
      <c r="B34" s="489">
        <v>0</v>
      </c>
      <c r="C34" s="587"/>
      <c r="D34" s="489">
        <v>0</v>
      </c>
      <c r="E34" s="587"/>
      <c r="F34" s="489">
        <v>1</v>
      </c>
      <c r="G34" s="587"/>
      <c r="H34" s="564"/>
      <c r="I34" s="587"/>
      <c r="J34" s="587"/>
      <c r="K34" s="26">
        <v>331</v>
      </c>
      <c r="L34" s="493">
        <v>100</v>
      </c>
      <c r="M34" s="493"/>
      <c r="N34" s="575">
        <v>1</v>
      </c>
      <c r="O34" s="472"/>
      <c r="P34" s="473">
        <v>6</v>
      </c>
      <c r="Q34" s="474"/>
      <c r="R34" s="576">
        <v>2</v>
      </c>
      <c r="S34" s="474"/>
      <c r="T34" s="29"/>
      <c r="U34" s="31"/>
      <c r="V34" s="30"/>
      <c r="W34" s="503"/>
      <c r="X34" s="501"/>
      <c r="Y34" s="565"/>
      <c r="Z34" s="565"/>
    </row>
    <row r="35" spans="1:26" ht="12.2" customHeight="1" x14ac:dyDescent="0.25">
      <c r="A35" s="586">
        <v>11</v>
      </c>
      <c r="B35" s="489">
        <v>0</v>
      </c>
      <c r="C35" s="587"/>
      <c r="D35" s="489">
        <v>0</v>
      </c>
      <c r="E35" s="587"/>
      <c r="F35" s="489">
        <v>1</v>
      </c>
      <c r="G35" s="587"/>
      <c r="H35" s="564"/>
      <c r="I35" s="587"/>
      <c r="J35" s="587"/>
      <c r="K35" s="26">
        <v>331</v>
      </c>
      <c r="L35" s="493">
        <v>100</v>
      </c>
      <c r="M35" s="493"/>
      <c r="N35" s="575">
        <v>1</v>
      </c>
      <c r="O35" s="472"/>
      <c r="P35" s="473">
        <v>8</v>
      </c>
      <c r="Q35" s="474"/>
      <c r="R35" s="576">
        <v>1</v>
      </c>
      <c r="S35" s="474"/>
      <c r="T35" s="29"/>
      <c r="U35" s="31"/>
      <c r="V35" s="30"/>
      <c r="W35" s="503"/>
      <c r="X35" s="501"/>
      <c r="Y35" s="565"/>
      <c r="Z35" s="565"/>
    </row>
    <row r="36" spans="1:26" ht="12.2" customHeight="1" x14ac:dyDescent="0.25">
      <c r="A36" s="586">
        <v>11</v>
      </c>
      <c r="B36" s="489">
        <v>0</v>
      </c>
      <c r="C36" s="587"/>
      <c r="D36" s="489">
        <v>0</v>
      </c>
      <c r="E36" s="587"/>
      <c r="F36" s="489">
        <v>1</v>
      </c>
      <c r="G36" s="587"/>
      <c r="H36" s="564"/>
      <c r="I36" s="587"/>
      <c r="J36" s="587"/>
      <c r="K36" s="26">
        <v>331</v>
      </c>
      <c r="L36" s="493">
        <v>100</v>
      </c>
      <c r="M36" s="493"/>
      <c r="N36" s="575">
        <v>1</v>
      </c>
      <c r="O36" s="472"/>
      <c r="P36" s="473">
        <v>8</v>
      </c>
      <c r="Q36" s="474"/>
      <c r="R36" s="576">
        <v>3</v>
      </c>
      <c r="S36" s="474"/>
      <c r="T36" s="29"/>
      <c r="U36" s="31"/>
      <c r="V36" s="30"/>
      <c r="W36" s="503"/>
      <c r="X36" s="501"/>
      <c r="Y36" s="565"/>
      <c r="Z36" s="565"/>
    </row>
    <row r="37" spans="1:26" ht="12.2" customHeight="1" x14ac:dyDescent="0.25">
      <c r="A37" s="586">
        <v>11</v>
      </c>
      <c r="B37" s="489">
        <v>0</v>
      </c>
      <c r="C37" s="587"/>
      <c r="D37" s="489">
        <v>0</v>
      </c>
      <c r="E37" s="587"/>
      <c r="F37" s="489">
        <v>1</v>
      </c>
      <c r="G37" s="587"/>
      <c r="H37" s="564"/>
      <c r="I37" s="587"/>
      <c r="J37" s="587"/>
      <c r="K37" s="26">
        <v>331</v>
      </c>
      <c r="L37" s="493">
        <v>100</v>
      </c>
      <c r="M37" s="493"/>
      <c r="N37" s="575">
        <v>1</v>
      </c>
      <c r="O37" s="472"/>
      <c r="P37" s="473">
        <v>8</v>
      </c>
      <c r="Q37" s="474"/>
      <c r="R37" s="576">
        <v>4</v>
      </c>
      <c r="S37" s="474"/>
      <c r="T37" s="29"/>
      <c r="U37" s="31"/>
      <c r="V37" s="30"/>
      <c r="W37" s="503"/>
      <c r="X37" s="501"/>
      <c r="Y37" s="565"/>
      <c r="Z37" s="565"/>
    </row>
    <row r="38" spans="1:26" ht="12.2" customHeight="1" x14ac:dyDescent="0.25">
      <c r="A38" s="586">
        <v>11</v>
      </c>
      <c r="B38" s="489">
        <v>0</v>
      </c>
      <c r="C38" s="587"/>
      <c r="D38" s="489">
        <v>0</v>
      </c>
      <c r="E38" s="587"/>
      <c r="F38" s="489">
        <v>1</v>
      </c>
      <c r="G38" s="587"/>
      <c r="H38" s="564"/>
      <c r="I38" s="587"/>
      <c r="J38" s="587"/>
      <c r="K38" s="26">
        <v>331</v>
      </c>
      <c r="L38" s="493">
        <v>100</v>
      </c>
      <c r="M38" s="493"/>
      <c r="N38" s="575">
        <v>1</v>
      </c>
      <c r="O38" s="472"/>
      <c r="P38" s="473">
        <v>9</v>
      </c>
      <c r="Q38" s="474"/>
      <c r="R38" s="576">
        <v>1</v>
      </c>
      <c r="S38" s="474"/>
      <c r="T38" s="29"/>
      <c r="U38" s="31"/>
      <c r="V38" s="30"/>
      <c r="W38" s="503"/>
      <c r="X38" s="501"/>
      <c r="Y38" s="565"/>
      <c r="Z38" s="565"/>
    </row>
    <row r="39" spans="1:26" ht="12.2" customHeight="1" x14ac:dyDescent="0.25">
      <c r="A39" s="586">
        <v>11</v>
      </c>
      <c r="B39" s="489">
        <v>0</v>
      </c>
      <c r="C39" s="587"/>
      <c r="D39" s="489">
        <v>0</v>
      </c>
      <c r="E39" s="587"/>
      <c r="F39" s="489">
        <v>1</v>
      </c>
      <c r="G39" s="587"/>
      <c r="H39" s="564"/>
      <c r="I39" s="587"/>
      <c r="J39" s="587"/>
      <c r="K39" s="26">
        <v>331</v>
      </c>
      <c r="L39" s="493">
        <v>100</v>
      </c>
      <c r="M39" s="493"/>
      <c r="N39" s="575">
        <v>1</v>
      </c>
      <c r="O39" s="472"/>
      <c r="P39" s="473">
        <v>9</v>
      </c>
      <c r="Q39" s="474"/>
      <c r="R39" s="576">
        <v>2</v>
      </c>
      <c r="S39" s="474"/>
      <c r="T39" s="29"/>
      <c r="U39" s="31"/>
      <c r="V39" s="30"/>
      <c r="W39" s="503"/>
      <c r="X39" s="501"/>
      <c r="Y39" s="565"/>
      <c r="Z39" s="565"/>
    </row>
    <row r="40" spans="1:26" ht="12.2" customHeight="1" x14ac:dyDescent="0.25">
      <c r="A40" s="586">
        <v>11</v>
      </c>
      <c r="B40" s="489">
        <v>0</v>
      </c>
      <c r="C40" s="587"/>
      <c r="D40" s="489">
        <v>0</v>
      </c>
      <c r="E40" s="587"/>
      <c r="F40" s="489">
        <v>1</v>
      </c>
      <c r="G40" s="587"/>
      <c r="H40" s="564"/>
      <c r="I40" s="587"/>
      <c r="J40" s="587"/>
      <c r="K40" s="26">
        <v>331</v>
      </c>
      <c r="L40" s="493">
        <v>100</v>
      </c>
      <c r="M40" s="493"/>
      <c r="N40" s="575">
        <v>1</v>
      </c>
      <c r="O40" s="472"/>
      <c r="P40" s="473">
        <v>9</v>
      </c>
      <c r="Q40" s="474"/>
      <c r="R40" s="576">
        <v>3</v>
      </c>
      <c r="S40" s="474"/>
      <c r="T40" s="29"/>
      <c r="U40" s="31"/>
      <c r="V40" s="30"/>
      <c r="W40" s="503"/>
      <c r="X40" s="501"/>
      <c r="Y40" s="565"/>
      <c r="Z40" s="565"/>
    </row>
    <row r="41" spans="1:26" ht="13.7" customHeight="1" x14ac:dyDescent="0.25">
      <c r="A41" s="566" t="s">
        <v>18</v>
      </c>
      <c r="B41" s="567"/>
      <c r="C41" s="567"/>
      <c r="D41" s="567"/>
      <c r="E41" s="567"/>
      <c r="F41" s="567"/>
      <c r="G41" s="567"/>
      <c r="H41" s="567"/>
      <c r="I41" s="567"/>
      <c r="J41" s="567"/>
      <c r="K41" s="567"/>
      <c r="L41" s="567"/>
      <c r="M41" s="567"/>
      <c r="N41" s="567"/>
      <c r="O41" s="567"/>
      <c r="P41" s="567"/>
      <c r="Q41" s="567"/>
      <c r="R41" s="567"/>
      <c r="S41" s="568"/>
      <c r="T41" s="569"/>
      <c r="U41" s="570"/>
      <c r="V41" s="571"/>
      <c r="W41" s="559">
        <f>SUM(X42:X69)</f>
        <v>1</v>
      </c>
      <c r="X41" s="560"/>
      <c r="Y41" s="559">
        <f>SUM(Y42:Z69)</f>
        <v>1</v>
      </c>
      <c r="Z41" s="560"/>
    </row>
    <row r="42" spans="1:26" ht="12.2" customHeight="1" x14ac:dyDescent="0.25">
      <c r="A42" s="517">
        <v>11</v>
      </c>
      <c r="B42" s="450">
        <v>0</v>
      </c>
      <c r="C42" s="451"/>
      <c r="D42" s="450">
        <v>0</v>
      </c>
      <c r="E42" s="451"/>
      <c r="F42" s="450">
        <v>1</v>
      </c>
      <c r="G42" s="451"/>
      <c r="H42" s="450"/>
      <c r="I42" s="451"/>
      <c r="J42" s="489"/>
      <c r="K42" s="27">
        <v>331</v>
      </c>
      <c r="L42" s="565">
        <v>100</v>
      </c>
      <c r="M42" s="565"/>
      <c r="N42" s="565">
        <v>2</v>
      </c>
      <c r="O42" s="565"/>
      <c r="P42" s="565">
        <v>1</v>
      </c>
      <c r="Q42" s="565"/>
      <c r="R42" s="565">
        <v>2</v>
      </c>
      <c r="S42" s="565"/>
      <c r="T42" s="32"/>
      <c r="U42" s="28"/>
      <c r="V42" s="32"/>
      <c r="W42" s="37"/>
      <c r="X42" s="38"/>
      <c r="Y42" s="565"/>
      <c r="Z42" s="565"/>
    </row>
    <row r="43" spans="1:26" ht="12.2" customHeight="1" x14ac:dyDescent="0.25">
      <c r="A43" s="518"/>
      <c r="B43" s="490"/>
      <c r="C43" s="491"/>
      <c r="D43" s="490"/>
      <c r="E43" s="491"/>
      <c r="F43" s="490"/>
      <c r="G43" s="491"/>
      <c r="H43" s="490"/>
      <c r="I43" s="491"/>
      <c r="J43" s="489"/>
      <c r="K43" s="27">
        <v>331</v>
      </c>
      <c r="L43" s="565">
        <v>100</v>
      </c>
      <c r="M43" s="565"/>
      <c r="N43" s="565">
        <v>2</v>
      </c>
      <c r="O43" s="565"/>
      <c r="P43" s="565">
        <v>1</v>
      </c>
      <c r="Q43" s="565"/>
      <c r="R43" s="565">
        <v>3</v>
      </c>
      <c r="S43" s="565"/>
      <c r="T43" s="31"/>
      <c r="U43" s="30"/>
      <c r="V43" s="31"/>
      <c r="W43" s="37"/>
      <c r="X43" s="38"/>
      <c r="Y43" s="565"/>
      <c r="Z43" s="565"/>
    </row>
    <row r="44" spans="1:26" ht="12.2" customHeight="1" x14ac:dyDescent="0.25">
      <c r="A44" s="518"/>
      <c r="B44" s="490"/>
      <c r="C44" s="491"/>
      <c r="D44" s="490"/>
      <c r="E44" s="491"/>
      <c r="F44" s="490"/>
      <c r="G44" s="491"/>
      <c r="H44" s="490"/>
      <c r="I44" s="491"/>
      <c r="J44" s="489"/>
      <c r="K44" s="27">
        <v>331</v>
      </c>
      <c r="L44" s="565">
        <v>100</v>
      </c>
      <c r="M44" s="565"/>
      <c r="N44" s="565">
        <v>2</v>
      </c>
      <c r="O44" s="565"/>
      <c r="P44" s="565">
        <v>1</v>
      </c>
      <c r="Q44" s="565"/>
      <c r="R44" s="565">
        <v>4</v>
      </c>
      <c r="S44" s="565"/>
      <c r="T44" s="31"/>
      <c r="U44" s="30"/>
      <c r="V44" s="31"/>
      <c r="W44" s="37"/>
      <c r="X44" s="38"/>
      <c r="Y44" s="565"/>
      <c r="Z44" s="565"/>
    </row>
    <row r="45" spans="1:26" ht="12.2" customHeight="1" x14ac:dyDescent="0.25">
      <c r="A45" s="518"/>
      <c r="B45" s="490"/>
      <c r="C45" s="491"/>
      <c r="D45" s="490"/>
      <c r="E45" s="491"/>
      <c r="F45" s="490"/>
      <c r="G45" s="491"/>
      <c r="H45" s="490"/>
      <c r="I45" s="491"/>
      <c r="J45" s="489"/>
      <c r="K45" s="27">
        <v>331</v>
      </c>
      <c r="L45" s="565">
        <v>100</v>
      </c>
      <c r="M45" s="565"/>
      <c r="N45" s="565">
        <v>2</v>
      </c>
      <c r="O45" s="565"/>
      <c r="P45" s="565">
        <v>1</v>
      </c>
      <c r="Q45" s="565"/>
      <c r="R45" s="565">
        <v>5</v>
      </c>
      <c r="S45" s="565"/>
      <c r="T45" s="31"/>
      <c r="U45" s="30"/>
      <c r="V45" s="31"/>
      <c r="W45" s="37"/>
      <c r="X45" s="38"/>
      <c r="Y45" s="565"/>
      <c r="Z45" s="565"/>
    </row>
    <row r="46" spans="1:26" ht="12.2" customHeight="1" x14ac:dyDescent="0.25">
      <c r="A46" s="518"/>
      <c r="B46" s="490"/>
      <c r="C46" s="491"/>
      <c r="D46" s="490"/>
      <c r="E46" s="491"/>
      <c r="F46" s="490"/>
      <c r="G46" s="491"/>
      <c r="H46" s="490"/>
      <c r="I46" s="491"/>
      <c r="J46" s="489"/>
      <c r="K46" s="27">
        <v>331</v>
      </c>
      <c r="L46" s="565">
        <v>100</v>
      </c>
      <c r="M46" s="565"/>
      <c r="N46" s="565">
        <v>2</v>
      </c>
      <c r="O46" s="565"/>
      <c r="P46" s="565">
        <v>2</v>
      </c>
      <c r="Q46" s="565"/>
      <c r="R46" s="565">
        <v>1</v>
      </c>
      <c r="S46" s="565"/>
      <c r="T46" s="31"/>
      <c r="U46" s="30"/>
      <c r="V46" s="31"/>
      <c r="W46" s="37"/>
      <c r="X46" s="38"/>
      <c r="Y46" s="565"/>
      <c r="Z46" s="565"/>
    </row>
    <row r="47" spans="1:26" ht="12.2" customHeight="1" x14ac:dyDescent="0.25">
      <c r="A47" s="518"/>
      <c r="B47" s="490"/>
      <c r="C47" s="491"/>
      <c r="D47" s="490"/>
      <c r="E47" s="491"/>
      <c r="F47" s="490"/>
      <c r="G47" s="491"/>
      <c r="H47" s="490"/>
      <c r="I47" s="491"/>
      <c r="J47" s="489"/>
      <c r="K47" s="27">
        <v>331</v>
      </c>
      <c r="L47" s="565">
        <v>100</v>
      </c>
      <c r="M47" s="565"/>
      <c r="N47" s="565">
        <v>2</v>
      </c>
      <c r="O47" s="565"/>
      <c r="P47" s="565">
        <v>2</v>
      </c>
      <c r="Q47" s="565"/>
      <c r="R47" s="565">
        <v>2</v>
      </c>
      <c r="S47" s="565"/>
      <c r="T47" s="31"/>
      <c r="U47" s="30"/>
      <c r="V47" s="31"/>
      <c r="W47" s="37"/>
      <c r="X47" s="38"/>
      <c r="Y47" s="565"/>
      <c r="Z47" s="565"/>
    </row>
    <row r="48" spans="1:26" ht="12.2" customHeight="1" x14ac:dyDescent="0.25">
      <c r="A48" s="518"/>
      <c r="B48" s="490"/>
      <c r="C48" s="491"/>
      <c r="D48" s="490"/>
      <c r="E48" s="491"/>
      <c r="F48" s="490"/>
      <c r="G48" s="491"/>
      <c r="H48" s="490"/>
      <c r="I48" s="491"/>
      <c r="J48" s="489"/>
      <c r="K48" s="27">
        <v>331</v>
      </c>
      <c r="L48" s="565">
        <v>100</v>
      </c>
      <c r="M48" s="565"/>
      <c r="N48" s="565">
        <v>2</v>
      </c>
      <c r="O48" s="565"/>
      <c r="P48" s="565">
        <v>2</v>
      </c>
      <c r="Q48" s="565"/>
      <c r="R48" s="565">
        <v>3</v>
      </c>
      <c r="S48" s="565"/>
      <c r="T48" s="31"/>
      <c r="U48" s="30"/>
      <c r="V48" s="31"/>
      <c r="W48" s="37"/>
      <c r="X48" s="38"/>
      <c r="Y48" s="565"/>
      <c r="Z48" s="565"/>
    </row>
    <row r="49" spans="1:26" ht="12.2" customHeight="1" x14ac:dyDescent="0.25">
      <c r="A49" s="518"/>
      <c r="B49" s="490"/>
      <c r="C49" s="491"/>
      <c r="D49" s="490"/>
      <c r="E49" s="491"/>
      <c r="F49" s="490"/>
      <c r="G49" s="491"/>
      <c r="H49" s="490"/>
      <c r="I49" s="491"/>
      <c r="J49" s="489"/>
      <c r="K49" s="27">
        <v>331</v>
      </c>
      <c r="L49" s="565">
        <v>100</v>
      </c>
      <c r="M49" s="565"/>
      <c r="N49" s="565">
        <v>2</v>
      </c>
      <c r="O49" s="565"/>
      <c r="P49" s="565">
        <v>2</v>
      </c>
      <c r="Q49" s="565"/>
      <c r="R49" s="565">
        <v>4</v>
      </c>
      <c r="S49" s="565"/>
      <c r="T49" s="31"/>
      <c r="U49" s="30"/>
      <c r="V49" s="31"/>
      <c r="W49" s="37"/>
      <c r="X49" s="38"/>
      <c r="Y49" s="565"/>
      <c r="Z49" s="565"/>
    </row>
    <row r="50" spans="1:26" ht="12.2" customHeight="1" x14ac:dyDescent="0.25">
      <c r="A50" s="518"/>
      <c r="B50" s="490"/>
      <c r="C50" s="491"/>
      <c r="D50" s="490"/>
      <c r="E50" s="491"/>
      <c r="F50" s="490"/>
      <c r="G50" s="491"/>
      <c r="H50" s="490"/>
      <c r="I50" s="491"/>
      <c r="J50" s="489"/>
      <c r="K50" s="27">
        <v>331</v>
      </c>
      <c r="L50" s="565">
        <v>100</v>
      </c>
      <c r="M50" s="565"/>
      <c r="N50" s="565">
        <v>2</v>
      </c>
      <c r="O50" s="565"/>
      <c r="P50" s="565">
        <v>3</v>
      </c>
      <c r="Q50" s="565"/>
      <c r="R50" s="565">
        <v>1</v>
      </c>
      <c r="S50" s="565"/>
      <c r="T50" s="31"/>
      <c r="U50" s="30"/>
      <c r="V50" s="31"/>
      <c r="W50" s="37"/>
      <c r="X50" s="38"/>
      <c r="Y50" s="565"/>
      <c r="Z50" s="565"/>
    </row>
    <row r="51" spans="1:26" ht="12.2" customHeight="1" x14ac:dyDescent="0.25">
      <c r="A51" s="518"/>
      <c r="B51" s="490"/>
      <c r="C51" s="491"/>
      <c r="D51" s="490"/>
      <c r="E51" s="491"/>
      <c r="F51" s="490"/>
      <c r="G51" s="491"/>
      <c r="H51" s="490"/>
      <c r="I51" s="491"/>
      <c r="J51" s="489"/>
      <c r="K51" s="27">
        <v>331</v>
      </c>
      <c r="L51" s="565">
        <v>100</v>
      </c>
      <c r="M51" s="565"/>
      <c r="N51" s="565">
        <v>2</v>
      </c>
      <c r="O51" s="565"/>
      <c r="P51" s="565">
        <v>3</v>
      </c>
      <c r="Q51" s="565"/>
      <c r="R51" s="565">
        <v>2</v>
      </c>
      <c r="S51" s="565"/>
      <c r="T51" s="31"/>
      <c r="U51" s="30"/>
      <c r="V51" s="31"/>
      <c r="W51" s="37"/>
      <c r="X51" s="38">
        <v>1</v>
      </c>
      <c r="Y51" s="565">
        <v>1</v>
      </c>
      <c r="Z51" s="565"/>
    </row>
    <row r="52" spans="1:26" ht="12.2" customHeight="1" x14ac:dyDescent="0.25">
      <c r="A52" s="518"/>
      <c r="B52" s="490"/>
      <c r="C52" s="491"/>
      <c r="D52" s="490"/>
      <c r="E52" s="491"/>
      <c r="F52" s="490"/>
      <c r="G52" s="491"/>
      <c r="H52" s="490"/>
      <c r="I52" s="491"/>
      <c r="J52" s="489"/>
      <c r="K52" s="27">
        <v>331</v>
      </c>
      <c r="L52" s="565">
        <v>100</v>
      </c>
      <c r="M52" s="565"/>
      <c r="N52" s="565">
        <v>2</v>
      </c>
      <c r="O52" s="565"/>
      <c r="P52" s="565">
        <v>4</v>
      </c>
      <c r="Q52" s="565"/>
      <c r="R52" s="565">
        <v>1</v>
      </c>
      <c r="S52" s="565"/>
      <c r="T52" s="31"/>
      <c r="U52" s="30"/>
      <c r="V52" s="31"/>
      <c r="W52" s="37"/>
      <c r="X52" s="38"/>
      <c r="Y52" s="565"/>
      <c r="Z52" s="565"/>
    </row>
    <row r="53" spans="1:26" ht="12.2" customHeight="1" x14ac:dyDescent="0.25">
      <c r="A53" s="518"/>
      <c r="B53" s="490"/>
      <c r="C53" s="491"/>
      <c r="D53" s="490"/>
      <c r="E53" s="491"/>
      <c r="F53" s="490"/>
      <c r="G53" s="491"/>
      <c r="H53" s="490"/>
      <c r="I53" s="491"/>
      <c r="J53" s="489"/>
      <c r="K53" s="27">
        <v>331</v>
      </c>
      <c r="L53" s="565">
        <v>100</v>
      </c>
      <c r="M53" s="565"/>
      <c r="N53" s="565">
        <v>2</v>
      </c>
      <c r="O53" s="565"/>
      <c r="P53" s="565">
        <v>4</v>
      </c>
      <c r="Q53" s="565"/>
      <c r="R53" s="565">
        <v>2</v>
      </c>
      <c r="S53" s="565"/>
      <c r="T53" s="31"/>
      <c r="U53" s="30"/>
      <c r="V53" s="31"/>
      <c r="W53" s="37"/>
      <c r="X53" s="38"/>
      <c r="Y53" s="565"/>
      <c r="Z53" s="565"/>
    </row>
    <row r="54" spans="1:26" ht="12.2" customHeight="1" x14ac:dyDescent="0.25">
      <c r="A54" s="518"/>
      <c r="B54" s="490"/>
      <c r="C54" s="491"/>
      <c r="D54" s="490"/>
      <c r="E54" s="491"/>
      <c r="F54" s="490"/>
      <c r="G54" s="491"/>
      <c r="H54" s="490"/>
      <c r="I54" s="491"/>
      <c r="J54" s="489"/>
      <c r="K54" s="27">
        <v>331</v>
      </c>
      <c r="L54" s="565">
        <v>100</v>
      </c>
      <c r="M54" s="565"/>
      <c r="N54" s="565">
        <v>2</v>
      </c>
      <c r="O54" s="565"/>
      <c r="P54" s="565">
        <v>5</v>
      </c>
      <c r="Q54" s="565"/>
      <c r="R54" s="565">
        <v>1</v>
      </c>
      <c r="S54" s="565"/>
      <c r="T54" s="31"/>
      <c r="U54" s="30"/>
      <c r="V54" s="31"/>
      <c r="W54" s="37"/>
      <c r="X54" s="38"/>
      <c r="Y54" s="565"/>
      <c r="Z54" s="565"/>
    </row>
    <row r="55" spans="1:26" ht="12.2" customHeight="1" x14ac:dyDescent="0.25">
      <c r="A55" s="518"/>
      <c r="B55" s="490"/>
      <c r="C55" s="491"/>
      <c r="D55" s="490"/>
      <c r="E55" s="491"/>
      <c r="F55" s="490"/>
      <c r="G55" s="491"/>
      <c r="H55" s="490"/>
      <c r="I55" s="491"/>
      <c r="J55" s="489"/>
      <c r="K55" s="27">
        <v>331</v>
      </c>
      <c r="L55" s="565">
        <v>100</v>
      </c>
      <c r="M55" s="565"/>
      <c r="N55" s="565">
        <v>2</v>
      </c>
      <c r="O55" s="565"/>
      <c r="P55" s="565">
        <v>5</v>
      </c>
      <c r="Q55" s="565"/>
      <c r="R55" s="565">
        <v>2</v>
      </c>
      <c r="S55" s="565"/>
      <c r="T55" s="31"/>
      <c r="U55" s="30"/>
      <c r="V55" s="31"/>
      <c r="W55" s="37"/>
      <c r="X55" s="38"/>
      <c r="Y55" s="503"/>
      <c r="Z55" s="501"/>
    </row>
    <row r="56" spans="1:26" ht="12.2" customHeight="1" x14ac:dyDescent="0.25">
      <c r="A56" s="518"/>
      <c r="B56" s="490"/>
      <c r="C56" s="491"/>
      <c r="D56" s="490"/>
      <c r="E56" s="491"/>
      <c r="F56" s="490"/>
      <c r="G56" s="491"/>
      <c r="H56" s="490"/>
      <c r="I56" s="491"/>
      <c r="J56" s="489"/>
      <c r="K56" s="27">
        <v>331</v>
      </c>
      <c r="L56" s="565">
        <v>100</v>
      </c>
      <c r="M56" s="565"/>
      <c r="N56" s="565">
        <v>2</v>
      </c>
      <c r="O56" s="565"/>
      <c r="P56" s="565">
        <v>5</v>
      </c>
      <c r="Q56" s="565"/>
      <c r="R56" s="565">
        <v>3</v>
      </c>
      <c r="S56" s="565"/>
      <c r="T56" s="31"/>
      <c r="U56" s="30"/>
      <c r="V56" s="31"/>
      <c r="W56" s="37"/>
      <c r="X56" s="38"/>
      <c r="Y56" s="565"/>
      <c r="Z56" s="565"/>
    </row>
    <row r="57" spans="1:26" ht="12.2" customHeight="1" x14ac:dyDescent="0.25">
      <c r="A57" s="518"/>
      <c r="B57" s="490"/>
      <c r="C57" s="491"/>
      <c r="D57" s="490"/>
      <c r="E57" s="491"/>
      <c r="F57" s="490"/>
      <c r="G57" s="491"/>
      <c r="H57" s="490"/>
      <c r="I57" s="491"/>
      <c r="J57" s="489"/>
      <c r="K57" s="27">
        <v>331</v>
      </c>
      <c r="L57" s="565">
        <v>100</v>
      </c>
      <c r="M57" s="565"/>
      <c r="N57" s="565">
        <v>2</v>
      </c>
      <c r="O57" s="565"/>
      <c r="P57" s="565">
        <v>5</v>
      </c>
      <c r="Q57" s="565"/>
      <c r="R57" s="565">
        <v>4</v>
      </c>
      <c r="S57" s="565"/>
      <c r="T57" s="31"/>
      <c r="U57" s="30"/>
      <c r="V57" s="31"/>
      <c r="W57" s="37"/>
      <c r="X57" s="38"/>
      <c r="Y57" s="565"/>
      <c r="Z57" s="565"/>
    </row>
    <row r="58" spans="1:26" ht="12.2" customHeight="1" x14ac:dyDescent="0.25">
      <c r="A58" s="518"/>
      <c r="B58" s="490"/>
      <c r="C58" s="491"/>
      <c r="D58" s="490"/>
      <c r="E58" s="491"/>
      <c r="F58" s="490"/>
      <c r="G58" s="491"/>
      <c r="H58" s="490"/>
      <c r="I58" s="491"/>
      <c r="J58" s="489"/>
      <c r="K58" s="27">
        <v>331</v>
      </c>
      <c r="L58" s="565">
        <v>100</v>
      </c>
      <c r="M58" s="565"/>
      <c r="N58" s="565">
        <v>2</v>
      </c>
      <c r="O58" s="565"/>
      <c r="P58" s="565">
        <v>6</v>
      </c>
      <c r="Q58" s="565"/>
      <c r="R58" s="565">
        <v>1</v>
      </c>
      <c r="S58" s="565"/>
      <c r="T58" s="31"/>
      <c r="U58" s="30"/>
      <c r="V58" s="31"/>
      <c r="W58" s="37"/>
      <c r="X58" s="38"/>
      <c r="Y58" s="565"/>
      <c r="Z58" s="565"/>
    </row>
    <row r="59" spans="1:26" x14ac:dyDescent="0.25">
      <c r="A59" s="518"/>
      <c r="B59" s="490"/>
      <c r="C59" s="491"/>
      <c r="D59" s="490"/>
      <c r="E59" s="491"/>
      <c r="F59" s="490"/>
      <c r="G59" s="491"/>
      <c r="H59" s="490"/>
      <c r="I59" s="491"/>
      <c r="J59" s="564"/>
      <c r="K59" s="27">
        <v>331</v>
      </c>
      <c r="L59" s="548">
        <v>100</v>
      </c>
      <c r="M59" s="548"/>
      <c r="N59" s="548">
        <v>2</v>
      </c>
      <c r="O59" s="548"/>
      <c r="P59" s="548">
        <v>6</v>
      </c>
      <c r="Q59" s="548"/>
      <c r="R59" s="548">
        <v>4</v>
      </c>
      <c r="S59" s="548"/>
      <c r="T59" s="31"/>
      <c r="U59" s="30"/>
      <c r="V59" s="31"/>
      <c r="W59" s="37"/>
      <c r="X59" s="38"/>
      <c r="Y59" s="548"/>
      <c r="Z59" s="548"/>
    </row>
    <row r="60" spans="1:26" x14ac:dyDescent="0.25">
      <c r="A60" s="518"/>
      <c r="B60" s="490"/>
      <c r="C60" s="491"/>
      <c r="D60" s="490"/>
      <c r="E60" s="491"/>
      <c r="F60" s="490"/>
      <c r="G60" s="491"/>
      <c r="H60" s="490"/>
      <c r="I60" s="491"/>
      <c r="J60" s="564"/>
      <c r="K60" s="27">
        <v>331</v>
      </c>
      <c r="L60" s="548">
        <v>100</v>
      </c>
      <c r="M60" s="548"/>
      <c r="N60" s="548">
        <v>2</v>
      </c>
      <c r="O60" s="548"/>
      <c r="P60" s="548">
        <v>6</v>
      </c>
      <c r="Q60" s="548"/>
      <c r="R60" s="548">
        <v>9</v>
      </c>
      <c r="S60" s="548"/>
      <c r="T60" s="31"/>
      <c r="U60" s="30"/>
      <c r="V60" s="31"/>
      <c r="W60" s="37"/>
      <c r="X60" s="38"/>
      <c r="Y60" s="548"/>
      <c r="Z60" s="548"/>
    </row>
    <row r="61" spans="1:26" x14ac:dyDescent="0.25">
      <c r="A61" s="518"/>
      <c r="B61" s="490"/>
      <c r="C61" s="491"/>
      <c r="D61" s="490"/>
      <c r="E61" s="491"/>
      <c r="F61" s="490"/>
      <c r="G61" s="491"/>
      <c r="H61" s="490"/>
      <c r="I61" s="491"/>
      <c r="J61" s="564"/>
      <c r="K61" s="27">
        <v>331</v>
      </c>
      <c r="L61" s="548">
        <v>100</v>
      </c>
      <c r="M61" s="548"/>
      <c r="N61" s="548">
        <v>2</v>
      </c>
      <c r="O61" s="548"/>
      <c r="P61" s="548">
        <v>7</v>
      </c>
      <c r="Q61" s="548"/>
      <c r="R61" s="548">
        <v>2</v>
      </c>
      <c r="S61" s="548"/>
      <c r="T61" s="31"/>
      <c r="U61" s="30"/>
      <c r="V61" s="31"/>
      <c r="W61" s="37"/>
      <c r="X61" s="38"/>
      <c r="Y61" s="548"/>
      <c r="Z61" s="548"/>
    </row>
    <row r="62" spans="1:26" x14ac:dyDescent="0.25">
      <c r="A62" s="518"/>
      <c r="B62" s="490"/>
      <c r="C62" s="491"/>
      <c r="D62" s="490"/>
      <c r="E62" s="491"/>
      <c r="F62" s="490"/>
      <c r="G62" s="491"/>
      <c r="H62" s="490"/>
      <c r="I62" s="491"/>
      <c r="J62" s="564"/>
      <c r="K62" s="27">
        <v>331</v>
      </c>
      <c r="L62" s="548">
        <v>100</v>
      </c>
      <c r="M62" s="548"/>
      <c r="N62" s="548">
        <v>2</v>
      </c>
      <c r="O62" s="548"/>
      <c r="P62" s="548">
        <v>7</v>
      </c>
      <c r="Q62" s="548"/>
      <c r="R62" s="548">
        <v>3</v>
      </c>
      <c r="S62" s="548"/>
      <c r="T62" s="32"/>
      <c r="U62" s="28"/>
      <c r="V62" s="32"/>
      <c r="W62" s="37"/>
      <c r="X62" s="38"/>
      <c r="Y62" s="548"/>
      <c r="Z62" s="548"/>
    </row>
    <row r="63" spans="1:26" x14ac:dyDescent="0.25">
      <c r="A63" s="518"/>
      <c r="B63" s="490"/>
      <c r="C63" s="491"/>
      <c r="D63" s="490"/>
      <c r="E63" s="491"/>
      <c r="F63" s="490"/>
      <c r="G63" s="491"/>
      <c r="H63" s="490"/>
      <c r="I63" s="491"/>
      <c r="J63" s="564"/>
      <c r="K63" s="27">
        <v>331</v>
      </c>
      <c r="L63" s="548">
        <v>100</v>
      </c>
      <c r="M63" s="548"/>
      <c r="N63" s="548">
        <v>2</v>
      </c>
      <c r="O63" s="548"/>
      <c r="P63" s="548">
        <v>8</v>
      </c>
      <c r="Q63" s="548"/>
      <c r="R63" s="548">
        <v>1</v>
      </c>
      <c r="S63" s="548"/>
      <c r="T63" s="31"/>
      <c r="U63" s="30"/>
      <c r="V63" s="31"/>
      <c r="W63" s="37"/>
      <c r="X63" s="38"/>
      <c r="Y63" s="548"/>
      <c r="Z63" s="548"/>
    </row>
    <row r="64" spans="1:26" x14ac:dyDescent="0.25">
      <c r="A64" s="518"/>
      <c r="B64" s="490"/>
      <c r="C64" s="491"/>
      <c r="D64" s="490"/>
      <c r="E64" s="491"/>
      <c r="F64" s="490"/>
      <c r="G64" s="491"/>
      <c r="H64" s="490"/>
      <c r="I64" s="491"/>
      <c r="J64" s="564"/>
      <c r="K64" s="27">
        <v>331</v>
      </c>
      <c r="L64" s="548">
        <v>100</v>
      </c>
      <c r="M64" s="548"/>
      <c r="N64" s="548">
        <v>2</v>
      </c>
      <c r="O64" s="548"/>
      <c r="P64" s="548">
        <v>8</v>
      </c>
      <c r="Q64" s="548"/>
      <c r="R64" s="548">
        <v>2</v>
      </c>
      <c r="S64" s="548"/>
      <c r="T64" s="31"/>
      <c r="U64" s="30"/>
      <c r="V64" s="31"/>
      <c r="W64" s="37"/>
      <c r="X64" s="38"/>
      <c r="Y64" s="548"/>
      <c r="Z64" s="548"/>
    </row>
    <row r="65" spans="1:26" x14ac:dyDescent="0.25">
      <c r="A65" s="518"/>
      <c r="B65" s="490"/>
      <c r="C65" s="491"/>
      <c r="D65" s="490"/>
      <c r="E65" s="491"/>
      <c r="F65" s="490"/>
      <c r="G65" s="491"/>
      <c r="H65" s="490"/>
      <c r="I65" s="491"/>
      <c r="J65" s="564"/>
      <c r="K65" s="27">
        <v>331</v>
      </c>
      <c r="L65" s="548">
        <v>100</v>
      </c>
      <c r="M65" s="548"/>
      <c r="N65" s="548">
        <v>2</v>
      </c>
      <c r="O65" s="548"/>
      <c r="P65" s="548">
        <v>9</v>
      </c>
      <c r="Q65" s="548"/>
      <c r="R65" s="548">
        <v>2</v>
      </c>
      <c r="S65" s="548"/>
      <c r="T65" s="31"/>
      <c r="U65" s="30"/>
      <c r="V65" s="31"/>
      <c r="W65" s="37"/>
      <c r="X65" s="38"/>
      <c r="Y65" s="548"/>
      <c r="Z65" s="548"/>
    </row>
    <row r="66" spans="1:26" x14ac:dyDescent="0.25">
      <c r="A66" s="518"/>
      <c r="B66" s="490"/>
      <c r="C66" s="491"/>
      <c r="D66" s="490"/>
      <c r="E66" s="491"/>
      <c r="F66" s="490"/>
      <c r="G66" s="491"/>
      <c r="H66" s="490"/>
      <c r="I66" s="491"/>
      <c r="J66" s="564"/>
      <c r="K66" s="27">
        <v>331</v>
      </c>
      <c r="L66" s="548">
        <v>100</v>
      </c>
      <c r="M66" s="548"/>
      <c r="N66" s="548">
        <v>2</v>
      </c>
      <c r="O66" s="548"/>
      <c r="P66" s="548">
        <v>9</v>
      </c>
      <c r="Q66" s="548"/>
      <c r="R66" s="548">
        <v>4</v>
      </c>
      <c r="S66" s="548"/>
      <c r="T66" s="31"/>
      <c r="U66" s="30"/>
      <c r="V66" s="31"/>
      <c r="W66" s="37"/>
      <c r="X66" s="38"/>
      <c r="Y66" s="548"/>
      <c r="Z66" s="548"/>
    </row>
    <row r="67" spans="1:26" x14ac:dyDescent="0.25">
      <c r="A67" s="518"/>
      <c r="B67" s="490"/>
      <c r="C67" s="491"/>
      <c r="D67" s="490"/>
      <c r="E67" s="491"/>
      <c r="F67" s="490"/>
      <c r="G67" s="491"/>
      <c r="H67" s="490"/>
      <c r="I67" s="491"/>
      <c r="J67" s="564"/>
      <c r="K67" s="27">
        <v>331</v>
      </c>
      <c r="L67" s="548">
        <v>100</v>
      </c>
      <c r="M67" s="548"/>
      <c r="N67" s="548">
        <v>2</v>
      </c>
      <c r="O67" s="548"/>
      <c r="P67" s="548">
        <v>9</v>
      </c>
      <c r="Q67" s="548"/>
      <c r="R67" s="548">
        <v>6</v>
      </c>
      <c r="S67" s="548"/>
      <c r="T67" s="31"/>
      <c r="U67" s="30"/>
      <c r="V67" s="31"/>
      <c r="W67" s="37"/>
      <c r="X67" s="38"/>
      <c r="Y67" s="548"/>
      <c r="Z67" s="548"/>
    </row>
    <row r="68" spans="1:26" x14ac:dyDescent="0.25">
      <c r="A68" s="518"/>
      <c r="B68" s="490"/>
      <c r="C68" s="491"/>
      <c r="D68" s="490"/>
      <c r="E68" s="491"/>
      <c r="F68" s="490"/>
      <c r="G68" s="491"/>
      <c r="H68" s="490"/>
      <c r="I68" s="491"/>
      <c r="J68" s="564"/>
      <c r="K68" s="27">
        <v>331</v>
      </c>
      <c r="L68" s="548">
        <v>100</v>
      </c>
      <c r="M68" s="548"/>
      <c r="N68" s="548">
        <v>2</v>
      </c>
      <c r="O68" s="548"/>
      <c r="P68" s="548">
        <v>9</v>
      </c>
      <c r="Q68" s="548"/>
      <c r="R68" s="548">
        <v>7</v>
      </c>
      <c r="S68" s="548"/>
      <c r="T68" s="31"/>
      <c r="U68" s="30"/>
      <c r="V68" s="31"/>
      <c r="W68" s="37"/>
      <c r="X68" s="38"/>
      <c r="Y68" s="548"/>
      <c r="Z68" s="548"/>
    </row>
    <row r="69" spans="1:26" x14ac:dyDescent="0.25">
      <c r="A69" s="572"/>
      <c r="B69" s="573"/>
      <c r="C69" s="574"/>
      <c r="D69" s="573"/>
      <c r="E69" s="574"/>
      <c r="F69" s="573"/>
      <c r="G69" s="574"/>
      <c r="H69" s="573"/>
      <c r="I69" s="574"/>
      <c r="J69" s="564"/>
      <c r="K69" s="27">
        <v>331</v>
      </c>
      <c r="L69" s="548">
        <v>100</v>
      </c>
      <c r="M69" s="548"/>
      <c r="N69" s="548">
        <v>2</v>
      </c>
      <c r="O69" s="548"/>
      <c r="P69" s="548">
        <v>9</v>
      </c>
      <c r="Q69" s="548"/>
      <c r="R69" s="548">
        <v>9</v>
      </c>
      <c r="S69" s="548"/>
      <c r="T69" s="31"/>
      <c r="U69" s="30"/>
      <c r="V69" s="31"/>
      <c r="W69" s="37"/>
      <c r="X69" s="38"/>
      <c r="Y69" s="548"/>
      <c r="Z69" s="548"/>
    </row>
    <row r="70" spans="1:26" x14ac:dyDescent="0.25">
      <c r="A70" s="554" t="s">
        <v>19</v>
      </c>
      <c r="B70" s="555"/>
      <c r="C70" s="555"/>
      <c r="D70" s="555"/>
      <c r="E70" s="555"/>
      <c r="F70" s="555"/>
      <c r="G70" s="555"/>
      <c r="H70" s="555"/>
      <c r="I70" s="555"/>
      <c r="J70" s="555"/>
      <c r="K70" s="556"/>
      <c r="L70" s="556"/>
      <c r="M70" s="556"/>
      <c r="N70" s="556"/>
      <c r="O70" s="556"/>
      <c r="P70" s="556"/>
      <c r="Q70" s="556"/>
      <c r="R70" s="556"/>
      <c r="S70" s="556"/>
      <c r="T70" s="557"/>
      <c r="U70" s="558"/>
      <c r="V70" s="557"/>
      <c r="W70" s="559">
        <f>SUM(W71:X94)</f>
        <v>1</v>
      </c>
      <c r="X70" s="560"/>
      <c r="Y70" s="561">
        <f>SUM(Y71:Z94)</f>
        <v>1</v>
      </c>
      <c r="Z70" s="561"/>
    </row>
    <row r="71" spans="1:26" x14ac:dyDescent="0.25">
      <c r="A71" s="562">
        <v>11</v>
      </c>
      <c r="B71" s="489">
        <v>0</v>
      </c>
      <c r="C71" s="489"/>
      <c r="D71" s="489">
        <v>0</v>
      </c>
      <c r="E71" s="489"/>
      <c r="F71" s="489">
        <v>1</v>
      </c>
      <c r="G71" s="489"/>
      <c r="H71" s="489"/>
      <c r="I71" s="489"/>
      <c r="J71" s="489"/>
      <c r="K71" s="27">
        <v>331</v>
      </c>
      <c r="L71" s="548">
        <v>100</v>
      </c>
      <c r="M71" s="548"/>
      <c r="N71" s="548">
        <v>3</v>
      </c>
      <c r="O71" s="548"/>
      <c r="P71" s="548">
        <v>1</v>
      </c>
      <c r="Q71" s="548"/>
      <c r="R71" s="548">
        <v>1</v>
      </c>
      <c r="S71" s="548"/>
      <c r="T71" s="32"/>
      <c r="U71" s="28"/>
      <c r="V71" s="32"/>
      <c r="W71" s="549"/>
      <c r="X71" s="501"/>
      <c r="Y71" s="548"/>
      <c r="Z71" s="548"/>
    </row>
    <row r="72" spans="1:26" x14ac:dyDescent="0.25">
      <c r="A72" s="562">
        <v>11</v>
      </c>
      <c r="B72" s="489">
        <v>0</v>
      </c>
      <c r="C72" s="563"/>
      <c r="D72" s="489">
        <v>0</v>
      </c>
      <c r="E72" s="563"/>
      <c r="F72" s="489">
        <v>1</v>
      </c>
      <c r="G72" s="563"/>
      <c r="H72" s="489"/>
      <c r="I72" s="563"/>
      <c r="J72" s="489"/>
      <c r="K72" s="27">
        <v>331</v>
      </c>
      <c r="L72" s="548">
        <v>100</v>
      </c>
      <c r="M72" s="548"/>
      <c r="N72" s="548">
        <v>3</v>
      </c>
      <c r="O72" s="548"/>
      <c r="P72" s="548">
        <v>1</v>
      </c>
      <c r="Q72" s="548"/>
      <c r="R72" s="548">
        <v>3</v>
      </c>
      <c r="S72" s="548"/>
      <c r="T72" s="31"/>
      <c r="U72" s="30"/>
      <c r="V72" s="31"/>
      <c r="W72" s="549"/>
      <c r="X72" s="501"/>
      <c r="Y72" s="548"/>
      <c r="Z72" s="548"/>
    </row>
    <row r="73" spans="1:26" x14ac:dyDescent="0.25">
      <c r="A73" s="562">
        <v>11</v>
      </c>
      <c r="B73" s="489">
        <v>0</v>
      </c>
      <c r="C73" s="563"/>
      <c r="D73" s="489">
        <v>0</v>
      </c>
      <c r="E73" s="563"/>
      <c r="F73" s="489">
        <v>1</v>
      </c>
      <c r="G73" s="563"/>
      <c r="H73" s="489"/>
      <c r="I73" s="563"/>
      <c r="J73" s="489"/>
      <c r="K73" s="27">
        <v>331</v>
      </c>
      <c r="L73" s="548">
        <v>100</v>
      </c>
      <c r="M73" s="548"/>
      <c r="N73" s="548">
        <v>3</v>
      </c>
      <c r="O73" s="548"/>
      <c r="P73" s="548">
        <v>2</v>
      </c>
      <c r="Q73" s="548"/>
      <c r="R73" s="548">
        <v>2</v>
      </c>
      <c r="S73" s="548"/>
      <c r="T73" s="31"/>
      <c r="U73" s="30"/>
      <c r="V73" s="31"/>
      <c r="W73" s="549"/>
      <c r="X73" s="501"/>
      <c r="Y73" s="548"/>
      <c r="Z73" s="548"/>
    </row>
    <row r="74" spans="1:26" x14ac:dyDescent="0.25">
      <c r="A74" s="562">
        <v>11</v>
      </c>
      <c r="B74" s="489">
        <v>0</v>
      </c>
      <c r="C74" s="563"/>
      <c r="D74" s="489">
        <v>0</v>
      </c>
      <c r="E74" s="563"/>
      <c r="F74" s="489">
        <v>1</v>
      </c>
      <c r="G74" s="563"/>
      <c r="H74" s="489"/>
      <c r="I74" s="563"/>
      <c r="J74" s="489"/>
      <c r="K74" s="27">
        <v>331</v>
      </c>
      <c r="L74" s="548">
        <v>100</v>
      </c>
      <c r="M74" s="548"/>
      <c r="N74" s="548">
        <v>3</v>
      </c>
      <c r="O74" s="548"/>
      <c r="P74" s="548">
        <v>2</v>
      </c>
      <c r="Q74" s="548"/>
      <c r="R74" s="548">
        <v>3</v>
      </c>
      <c r="S74" s="548"/>
      <c r="T74" s="31"/>
      <c r="U74" s="30"/>
      <c r="V74" s="31"/>
      <c r="W74" s="549"/>
      <c r="X74" s="501"/>
      <c r="Y74" s="548"/>
      <c r="Z74" s="548"/>
    </row>
    <row r="75" spans="1:26" x14ac:dyDescent="0.25">
      <c r="A75" s="562">
        <v>11</v>
      </c>
      <c r="B75" s="489">
        <v>0</v>
      </c>
      <c r="C75" s="563"/>
      <c r="D75" s="489">
        <v>0</v>
      </c>
      <c r="E75" s="563"/>
      <c r="F75" s="489">
        <v>1</v>
      </c>
      <c r="G75" s="563"/>
      <c r="H75" s="489"/>
      <c r="I75" s="563"/>
      <c r="J75" s="489"/>
      <c r="K75" s="27">
        <v>331</v>
      </c>
      <c r="L75" s="548">
        <v>100</v>
      </c>
      <c r="M75" s="548"/>
      <c r="N75" s="548">
        <v>3</v>
      </c>
      <c r="O75" s="548"/>
      <c r="P75" s="548">
        <v>3</v>
      </c>
      <c r="Q75" s="548"/>
      <c r="R75" s="548">
        <v>1</v>
      </c>
      <c r="S75" s="548"/>
      <c r="T75" s="31"/>
      <c r="U75" s="30"/>
      <c r="V75" s="31"/>
      <c r="W75" s="549"/>
      <c r="X75" s="501"/>
      <c r="Y75" s="548"/>
      <c r="Z75" s="548"/>
    </row>
    <row r="76" spans="1:26" x14ac:dyDescent="0.25">
      <c r="A76" s="562">
        <v>11</v>
      </c>
      <c r="B76" s="489">
        <v>0</v>
      </c>
      <c r="C76" s="563"/>
      <c r="D76" s="489">
        <v>0</v>
      </c>
      <c r="E76" s="563"/>
      <c r="F76" s="489">
        <v>1</v>
      </c>
      <c r="G76" s="563"/>
      <c r="H76" s="489"/>
      <c r="I76" s="563"/>
      <c r="J76" s="489"/>
      <c r="K76" s="27">
        <v>331</v>
      </c>
      <c r="L76" s="548">
        <v>100</v>
      </c>
      <c r="M76" s="548"/>
      <c r="N76" s="548">
        <v>3</v>
      </c>
      <c r="O76" s="548"/>
      <c r="P76" s="548">
        <v>3</v>
      </c>
      <c r="Q76" s="548"/>
      <c r="R76" s="548">
        <v>2</v>
      </c>
      <c r="S76" s="548"/>
      <c r="T76" s="31"/>
      <c r="U76" s="30"/>
      <c r="V76" s="31"/>
      <c r="W76" s="549"/>
      <c r="X76" s="501"/>
      <c r="Y76" s="548"/>
      <c r="Z76" s="548"/>
    </row>
    <row r="77" spans="1:26" x14ac:dyDescent="0.25">
      <c r="A77" s="562">
        <v>11</v>
      </c>
      <c r="B77" s="489">
        <v>0</v>
      </c>
      <c r="C77" s="563"/>
      <c r="D77" s="489">
        <v>0</v>
      </c>
      <c r="E77" s="563"/>
      <c r="F77" s="489">
        <v>1</v>
      </c>
      <c r="G77" s="563"/>
      <c r="H77" s="489"/>
      <c r="I77" s="563"/>
      <c r="J77" s="489"/>
      <c r="K77" s="27">
        <v>331</v>
      </c>
      <c r="L77" s="548">
        <v>100</v>
      </c>
      <c r="M77" s="548"/>
      <c r="N77" s="548">
        <v>3</v>
      </c>
      <c r="O77" s="548"/>
      <c r="P77" s="548">
        <v>3</v>
      </c>
      <c r="Q77" s="548"/>
      <c r="R77" s="548">
        <v>3</v>
      </c>
      <c r="S77" s="548"/>
      <c r="T77" s="31"/>
      <c r="U77" s="30"/>
      <c r="V77" s="31"/>
      <c r="W77" s="549"/>
      <c r="X77" s="501"/>
      <c r="Y77" s="548"/>
      <c r="Z77" s="548"/>
    </row>
    <row r="78" spans="1:26" x14ac:dyDescent="0.25">
      <c r="A78" s="562">
        <v>11</v>
      </c>
      <c r="B78" s="489">
        <v>0</v>
      </c>
      <c r="C78" s="563"/>
      <c r="D78" s="489">
        <v>0</v>
      </c>
      <c r="E78" s="563"/>
      <c r="F78" s="489">
        <v>1</v>
      </c>
      <c r="G78" s="563"/>
      <c r="H78" s="489"/>
      <c r="I78" s="563"/>
      <c r="J78" s="489"/>
      <c r="K78" s="27">
        <v>331</v>
      </c>
      <c r="L78" s="548">
        <v>100</v>
      </c>
      <c r="M78" s="548"/>
      <c r="N78" s="548">
        <v>3</v>
      </c>
      <c r="O78" s="548"/>
      <c r="P78" s="548">
        <v>3</v>
      </c>
      <c r="Q78" s="548"/>
      <c r="R78" s="548">
        <v>4</v>
      </c>
      <c r="S78" s="548"/>
      <c r="T78" s="31"/>
      <c r="U78" s="30"/>
      <c r="V78" s="31"/>
      <c r="W78" s="549"/>
      <c r="X78" s="501"/>
      <c r="Y78" s="548"/>
      <c r="Z78" s="548"/>
    </row>
    <row r="79" spans="1:26" x14ac:dyDescent="0.25">
      <c r="A79" s="562">
        <v>11</v>
      </c>
      <c r="B79" s="489">
        <v>0</v>
      </c>
      <c r="C79" s="563"/>
      <c r="D79" s="489">
        <v>0</v>
      </c>
      <c r="E79" s="563"/>
      <c r="F79" s="489">
        <v>1</v>
      </c>
      <c r="G79" s="563"/>
      <c r="H79" s="489"/>
      <c r="I79" s="563"/>
      <c r="J79" s="489"/>
      <c r="K79" s="27">
        <v>331</v>
      </c>
      <c r="L79" s="548">
        <v>100</v>
      </c>
      <c r="M79" s="548"/>
      <c r="N79" s="548">
        <v>3</v>
      </c>
      <c r="O79" s="548"/>
      <c r="P79" s="548">
        <v>4</v>
      </c>
      <c r="Q79" s="548"/>
      <c r="R79" s="548">
        <v>1</v>
      </c>
      <c r="S79" s="548"/>
      <c r="T79" s="31"/>
      <c r="U79" s="30"/>
      <c r="V79" s="31"/>
      <c r="W79" s="549"/>
      <c r="X79" s="501"/>
      <c r="Y79" s="548"/>
      <c r="Z79" s="548"/>
    </row>
    <row r="80" spans="1:26" x14ac:dyDescent="0.25">
      <c r="A80" s="562">
        <v>11</v>
      </c>
      <c r="B80" s="489">
        <v>0</v>
      </c>
      <c r="C80" s="563"/>
      <c r="D80" s="489">
        <v>0</v>
      </c>
      <c r="E80" s="563"/>
      <c r="F80" s="489">
        <v>1</v>
      </c>
      <c r="G80" s="563"/>
      <c r="H80" s="489"/>
      <c r="I80" s="563"/>
      <c r="J80" s="489"/>
      <c r="K80" s="27">
        <v>331</v>
      </c>
      <c r="L80" s="548">
        <v>100</v>
      </c>
      <c r="M80" s="548"/>
      <c r="N80" s="548">
        <v>3</v>
      </c>
      <c r="O80" s="548"/>
      <c r="P80" s="548">
        <v>4</v>
      </c>
      <c r="Q80" s="548"/>
      <c r="R80" s="548">
        <v>3</v>
      </c>
      <c r="S80" s="548"/>
      <c r="T80" s="31"/>
      <c r="U80" s="30"/>
      <c r="V80" s="31"/>
      <c r="W80" s="549"/>
      <c r="X80" s="501"/>
      <c r="Y80" s="548"/>
      <c r="Z80" s="548"/>
    </row>
    <row r="81" spans="1:26" x14ac:dyDescent="0.25">
      <c r="A81" s="562">
        <v>11</v>
      </c>
      <c r="B81" s="489">
        <v>0</v>
      </c>
      <c r="C81" s="563"/>
      <c r="D81" s="489">
        <v>0</v>
      </c>
      <c r="E81" s="563"/>
      <c r="F81" s="489">
        <v>1</v>
      </c>
      <c r="G81" s="563"/>
      <c r="H81" s="489"/>
      <c r="I81" s="563"/>
      <c r="J81" s="489"/>
      <c r="K81" s="27">
        <v>331</v>
      </c>
      <c r="L81" s="548">
        <v>100</v>
      </c>
      <c r="M81" s="548"/>
      <c r="N81" s="548">
        <v>3</v>
      </c>
      <c r="O81" s="548"/>
      <c r="P81" s="548">
        <v>5</v>
      </c>
      <c r="Q81" s="548"/>
      <c r="R81" s="548">
        <v>2</v>
      </c>
      <c r="S81" s="548"/>
      <c r="T81" s="31"/>
      <c r="U81" s="30"/>
      <c r="V81" s="31"/>
      <c r="W81" s="549">
        <v>1</v>
      </c>
      <c r="X81" s="501"/>
      <c r="Y81" s="548"/>
      <c r="Z81" s="548"/>
    </row>
    <row r="82" spans="1:26" x14ac:dyDescent="0.25">
      <c r="A82" s="562">
        <v>11</v>
      </c>
      <c r="B82" s="489">
        <v>0</v>
      </c>
      <c r="C82" s="563"/>
      <c r="D82" s="489">
        <v>0</v>
      </c>
      <c r="E82" s="563"/>
      <c r="F82" s="489">
        <v>1</v>
      </c>
      <c r="G82" s="563"/>
      <c r="H82" s="489"/>
      <c r="I82" s="563"/>
      <c r="J82" s="489"/>
      <c r="K82" s="27">
        <v>331</v>
      </c>
      <c r="L82" s="548">
        <v>100</v>
      </c>
      <c r="M82" s="548"/>
      <c r="N82" s="548">
        <v>3</v>
      </c>
      <c r="O82" s="548"/>
      <c r="P82" s="548">
        <v>5</v>
      </c>
      <c r="Q82" s="548"/>
      <c r="R82" s="548">
        <v>3</v>
      </c>
      <c r="S82" s="548"/>
      <c r="T82" s="31"/>
      <c r="U82" s="30"/>
      <c r="V82" s="31"/>
      <c r="W82" s="549"/>
      <c r="X82" s="501"/>
      <c r="Y82" s="548">
        <v>1</v>
      </c>
      <c r="Z82" s="548"/>
    </row>
    <row r="83" spans="1:26" x14ac:dyDescent="0.25">
      <c r="A83" s="562">
        <v>11</v>
      </c>
      <c r="B83" s="489">
        <v>0</v>
      </c>
      <c r="C83" s="563"/>
      <c r="D83" s="489">
        <v>0</v>
      </c>
      <c r="E83" s="563"/>
      <c r="F83" s="489">
        <v>1</v>
      </c>
      <c r="G83" s="563"/>
      <c r="H83" s="489"/>
      <c r="I83" s="563"/>
      <c r="J83" s="489"/>
      <c r="K83" s="27">
        <v>331</v>
      </c>
      <c r="L83" s="548">
        <v>100</v>
      </c>
      <c r="M83" s="548"/>
      <c r="N83" s="548">
        <v>3</v>
      </c>
      <c r="O83" s="548"/>
      <c r="P83" s="548">
        <v>5</v>
      </c>
      <c r="Q83" s="548"/>
      <c r="R83" s="548">
        <v>4</v>
      </c>
      <c r="S83" s="548"/>
      <c r="T83" s="31"/>
      <c r="U83" s="30"/>
      <c r="V83" s="31"/>
      <c r="W83" s="549"/>
      <c r="X83" s="501"/>
      <c r="Y83" s="548"/>
      <c r="Z83" s="548"/>
    </row>
    <row r="84" spans="1:26" x14ac:dyDescent="0.25">
      <c r="A84" s="562">
        <v>11</v>
      </c>
      <c r="B84" s="489">
        <v>0</v>
      </c>
      <c r="C84" s="563"/>
      <c r="D84" s="489">
        <v>0</v>
      </c>
      <c r="E84" s="563"/>
      <c r="F84" s="489">
        <v>1</v>
      </c>
      <c r="G84" s="563"/>
      <c r="H84" s="489"/>
      <c r="I84" s="563"/>
      <c r="J84" s="489"/>
      <c r="K84" s="27">
        <v>331</v>
      </c>
      <c r="L84" s="548">
        <v>100</v>
      </c>
      <c r="M84" s="548"/>
      <c r="N84" s="548">
        <v>3</v>
      </c>
      <c r="O84" s="548"/>
      <c r="P84" s="548">
        <v>5</v>
      </c>
      <c r="Q84" s="548"/>
      <c r="R84" s="548">
        <v>5</v>
      </c>
      <c r="S84" s="548"/>
      <c r="T84" s="31"/>
      <c r="U84" s="30"/>
      <c r="V84" s="31"/>
      <c r="W84" s="549"/>
      <c r="X84" s="501"/>
      <c r="Y84" s="548"/>
      <c r="Z84" s="548"/>
    </row>
    <row r="85" spans="1:26" x14ac:dyDescent="0.25">
      <c r="A85" s="562">
        <v>11</v>
      </c>
      <c r="B85" s="489">
        <v>0</v>
      </c>
      <c r="C85" s="563"/>
      <c r="D85" s="489">
        <v>0</v>
      </c>
      <c r="E85" s="563"/>
      <c r="F85" s="489">
        <v>1</v>
      </c>
      <c r="G85" s="563"/>
      <c r="H85" s="489"/>
      <c r="I85" s="563"/>
      <c r="J85" s="489"/>
      <c r="K85" s="27">
        <v>331</v>
      </c>
      <c r="L85" s="548">
        <v>100</v>
      </c>
      <c r="M85" s="548"/>
      <c r="N85" s="548">
        <v>3</v>
      </c>
      <c r="O85" s="548"/>
      <c r="P85" s="548">
        <v>6</v>
      </c>
      <c r="Q85" s="548"/>
      <c r="R85" s="548">
        <v>2</v>
      </c>
      <c r="S85" s="548"/>
      <c r="T85" s="31"/>
      <c r="U85" s="30"/>
      <c r="V85" s="31"/>
      <c r="W85" s="549"/>
      <c r="X85" s="501"/>
      <c r="Y85" s="548"/>
      <c r="Z85" s="548"/>
    </row>
    <row r="86" spans="1:26" x14ac:dyDescent="0.25">
      <c r="A86" s="562">
        <v>11</v>
      </c>
      <c r="B86" s="489">
        <v>0</v>
      </c>
      <c r="C86" s="563"/>
      <c r="D86" s="489">
        <v>0</v>
      </c>
      <c r="E86" s="563"/>
      <c r="F86" s="489">
        <v>1</v>
      </c>
      <c r="G86" s="563"/>
      <c r="H86" s="489"/>
      <c r="I86" s="563"/>
      <c r="J86" s="489"/>
      <c r="K86" s="27">
        <v>331</v>
      </c>
      <c r="L86" s="548">
        <v>100</v>
      </c>
      <c r="M86" s="548"/>
      <c r="N86" s="548">
        <v>3</v>
      </c>
      <c r="O86" s="548"/>
      <c r="P86" s="548">
        <v>6</v>
      </c>
      <c r="Q86" s="548"/>
      <c r="R86" s="548">
        <v>3</v>
      </c>
      <c r="S86" s="548"/>
      <c r="T86" s="31"/>
      <c r="U86" s="30"/>
      <c r="V86" s="31"/>
      <c r="W86" s="549"/>
      <c r="X86" s="501"/>
      <c r="Y86" s="548"/>
      <c r="Z86" s="548"/>
    </row>
    <row r="87" spans="1:26" x14ac:dyDescent="0.25">
      <c r="A87" s="562">
        <v>11</v>
      </c>
      <c r="B87" s="489">
        <v>0</v>
      </c>
      <c r="C87" s="563"/>
      <c r="D87" s="489">
        <v>0</v>
      </c>
      <c r="E87" s="563"/>
      <c r="F87" s="489">
        <v>1</v>
      </c>
      <c r="G87" s="563"/>
      <c r="H87" s="489"/>
      <c r="I87" s="563"/>
      <c r="J87" s="489"/>
      <c r="K87" s="27">
        <v>331</v>
      </c>
      <c r="L87" s="548">
        <v>100</v>
      </c>
      <c r="M87" s="548"/>
      <c r="N87" s="548">
        <v>3</v>
      </c>
      <c r="O87" s="548"/>
      <c r="P87" s="548">
        <v>6</v>
      </c>
      <c r="Q87" s="548"/>
      <c r="R87" s="548">
        <v>5</v>
      </c>
      <c r="S87" s="548"/>
      <c r="T87" s="31"/>
      <c r="U87" s="30"/>
      <c r="V87" s="31"/>
      <c r="W87" s="549"/>
      <c r="X87" s="501"/>
      <c r="Y87" s="548"/>
      <c r="Z87" s="548"/>
    </row>
    <row r="88" spans="1:26" x14ac:dyDescent="0.25">
      <c r="A88" s="562">
        <v>11</v>
      </c>
      <c r="B88" s="489">
        <v>0</v>
      </c>
      <c r="C88" s="563"/>
      <c r="D88" s="489">
        <v>0</v>
      </c>
      <c r="E88" s="563"/>
      <c r="F88" s="489">
        <v>1</v>
      </c>
      <c r="G88" s="563"/>
      <c r="H88" s="489"/>
      <c r="I88" s="563"/>
      <c r="J88" s="489"/>
      <c r="K88" s="27">
        <v>331</v>
      </c>
      <c r="L88" s="548">
        <v>100</v>
      </c>
      <c r="M88" s="548"/>
      <c r="N88" s="548">
        <v>3</v>
      </c>
      <c r="O88" s="548"/>
      <c r="P88" s="548">
        <v>6</v>
      </c>
      <c r="Q88" s="548"/>
      <c r="R88" s="548">
        <v>6</v>
      </c>
      <c r="S88" s="548"/>
      <c r="T88" s="31"/>
      <c r="U88" s="30"/>
      <c r="V88" s="31"/>
      <c r="W88" s="549"/>
      <c r="X88" s="501"/>
      <c r="Y88" s="548"/>
      <c r="Z88" s="548"/>
    </row>
    <row r="89" spans="1:26" x14ac:dyDescent="0.25">
      <c r="A89" s="562">
        <v>11</v>
      </c>
      <c r="B89" s="489">
        <v>0</v>
      </c>
      <c r="C89" s="563"/>
      <c r="D89" s="489">
        <v>0</v>
      </c>
      <c r="E89" s="563"/>
      <c r="F89" s="489">
        <v>1</v>
      </c>
      <c r="G89" s="563"/>
      <c r="H89" s="489"/>
      <c r="I89" s="563"/>
      <c r="J89" s="489"/>
      <c r="K89" s="27">
        <v>331</v>
      </c>
      <c r="L89" s="548">
        <v>100</v>
      </c>
      <c r="M89" s="548"/>
      <c r="N89" s="548">
        <v>3</v>
      </c>
      <c r="O89" s="548"/>
      <c r="P89" s="548">
        <v>9</v>
      </c>
      <c r="Q89" s="548"/>
      <c r="R89" s="548">
        <v>1</v>
      </c>
      <c r="S89" s="548"/>
      <c r="T89" s="31"/>
      <c r="U89" s="30"/>
      <c r="V89" s="31"/>
      <c r="W89" s="549"/>
      <c r="X89" s="501"/>
      <c r="Y89" s="548"/>
      <c r="Z89" s="548"/>
    </row>
    <row r="90" spans="1:26" x14ac:dyDescent="0.25">
      <c r="A90" s="562">
        <v>11</v>
      </c>
      <c r="B90" s="489">
        <v>0</v>
      </c>
      <c r="C90" s="563"/>
      <c r="D90" s="489">
        <v>0</v>
      </c>
      <c r="E90" s="563"/>
      <c r="F90" s="489">
        <v>1</v>
      </c>
      <c r="G90" s="563"/>
      <c r="H90" s="489"/>
      <c r="I90" s="563"/>
      <c r="J90" s="489"/>
      <c r="K90" s="27">
        <v>331</v>
      </c>
      <c r="L90" s="548">
        <v>100</v>
      </c>
      <c r="M90" s="548"/>
      <c r="N90" s="548">
        <v>3</v>
      </c>
      <c r="O90" s="548"/>
      <c r="P90" s="548">
        <v>9</v>
      </c>
      <c r="Q90" s="548"/>
      <c r="R90" s="548">
        <v>2</v>
      </c>
      <c r="S90" s="548"/>
      <c r="T90" s="31"/>
      <c r="U90" s="30"/>
      <c r="V90" s="31"/>
      <c r="W90" s="549"/>
      <c r="X90" s="501"/>
      <c r="Y90" s="548"/>
      <c r="Z90" s="548"/>
    </row>
    <row r="91" spans="1:26" x14ac:dyDescent="0.25">
      <c r="A91" s="562">
        <v>11</v>
      </c>
      <c r="B91" s="489">
        <v>0</v>
      </c>
      <c r="C91" s="563"/>
      <c r="D91" s="489">
        <v>0</v>
      </c>
      <c r="E91" s="563"/>
      <c r="F91" s="489">
        <v>1</v>
      </c>
      <c r="G91" s="563"/>
      <c r="H91" s="489"/>
      <c r="I91" s="563"/>
      <c r="J91" s="489"/>
      <c r="K91" s="27">
        <v>331</v>
      </c>
      <c r="L91" s="548">
        <v>100</v>
      </c>
      <c r="M91" s="548"/>
      <c r="N91" s="548">
        <v>3</v>
      </c>
      <c r="O91" s="548"/>
      <c r="P91" s="548">
        <v>9</v>
      </c>
      <c r="Q91" s="548"/>
      <c r="R91" s="548">
        <v>5</v>
      </c>
      <c r="S91" s="548"/>
      <c r="T91" s="32"/>
      <c r="U91" s="28"/>
      <c r="V91" s="32"/>
      <c r="W91" s="549"/>
      <c r="X91" s="501"/>
      <c r="Y91" s="548"/>
      <c r="Z91" s="548"/>
    </row>
    <row r="92" spans="1:26" x14ac:dyDescent="0.25">
      <c r="A92" s="562">
        <v>11</v>
      </c>
      <c r="B92" s="489">
        <v>0</v>
      </c>
      <c r="C92" s="563"/>
      <c r="D92" s="489">
        <v>0</v>
      </c>
      <c r="E92" s="563"/>
      <c r="F92" s="489">
        <v>1</v>
      </c>
      <c r="G92" s="563"/>
      <c r="H92" s="489"/>
      <c r="I92" s="563"/>
      <c r="J92" s="489"/>
      <c r="K92" s="27">
        <v>331</v>
      </c>
      <c r="L92" s="548">
        <v>100</v>
      </c>
      <c r="M92" s="548"/>
      <c r="N92" s="548">
        <v>3</v>
      </c>
      <c r="O92" s="548"/>
      <c r="P92" s="548">
        <v>9</v>
      </c>
      <c r="Q92" s="548"/>
      <c r="R92" s="548">
        <v>6</v>
      </c>
      <c r="S92" s="548"/>
      <c r="T92" s="31"/>
      <c r="U92" s="30"/>
      <c r="V92" s="31"/>
      <c r="W92" s="549"/>
      <c r="X92" s="501"/>
      <c r="Y92" s="548"/>
      <c r="Z92" s="548"/>
    </row>
    <row r="93" spans="1:26" x14ac:dyDescent="0.25">
      <c r="A93" s="562">
        <v>11</v>
      </c>
      <c r="B93" s="489">
        <v>0</v>
      </c>
      <c r="C93" s="563"/>
      <c r="D93" s="489">
        <v>0</v>
      </c>
      <c r="E93" s="563"/>
      <c r="F93" s="489">
        <v>1</v>
      </c>
      <c r="G93" s="563"/>
      <c r="H93" s="489"/>
      <c r="I93" s="563"/>
      <c r="J93" s="489"/>
      <c r="K93" s="27">
        <v>331</v>
      </c>
      <c r="L93" s="548">
        <v>100</v>
      </c>
      <c r="M93" s="548"/>
      <c r="N93" s="548">
        <v>3</v>
      </c>
      <c r="O93" s="548"/>
      <c r="P93" s="548">
        <v>9</v>
      </c>
      <c r="Q93" s="548"/>
      <c r="R93" s="548">
        <v>7</v>
      </c>
      <c r="S93" s="548"/>
      <c r="T93" s="31"/>
      <c r="U93" s="30"/>
      <c r="V93" s="31"/>
      <c r="W93" s="549"/>
      <c r="X93" s="501"/>
      <c r="Y93" s="548"/>
      <c r="Z93" s="548"/>
    </row>
    <row r="94" spans="1:26" x14ac:dyDescent="0.25">
      <c r="A94" s="562">
        <v>11</v>
      </c>
      <c r="B94" s="489">
        <v>0</v>
      </c>
      <c r="C94" s="563"/>
      <c r="D94" s="489">
        <v>0</v>
      </c>
      <c r="E94" s="563"/>
      <c r="F94" s="489">
        <v>1</v>
      </c>
      <c r="G94" s="563"/>
      <c r="H94" s="489"/>
      <c r="I94" s="563"/>
      <c r="J94" s="489"/>
      <c r="K94" s="27">
        <v>331</v>
      </c>
      <c r="L94" s="548">
        <v>100</v>
      </c>
      <c r="M94" s="548"/>
      <c r="N94" s="548">
        <v>3</v>
      </c>
      <c r="O94" s="548"/>
      <c r="P94" s="548">
        <v>9</v>
      </c>
      <c r="Q94" s="548"/>
      <c r="R94" s="548">
        <v>9</v>
      </c>
      <c r="S94" s="548"/>
      <c r="T94" s="31"/>
      <c r="U94" s="30"/>
      <c r="V94" s="31"/>
      <c r="W94" s="549"/>
      <c r="X94" s="501"/>
      <c r="Y94" s="548"/>
      <c r="Z94" s="548"/>
    </row>
    <row r="95" spans="1:26" x14ac:dyDescent="0.25">
      <c r="A95" s="553" t="s">
        <v>20</v>
      </c>
      <c r="B95" s="554"/>
      <c r="C95" s="554"/>
      <c r="D95" s="554"/>
      <c r="E95" s="555"/>
      <c r="F95" s="554"/>
      <c r="G95" s="555"/>
      <c r="H95" s="554"/>
      <c r="I95" s="555"/>
      <c r="J95" s="554"/>
      <c r="K95" s="556"/>
      <c r="L95" s="556"/>
      <c r="M95" s="556"/>
      <c r="N95" s="556"/>
      <c r="O95" s="556"/>
      <c r="P95" s="556"/>
      <c r="Q95" s="556"/>
      <c r="R95" s="556"/>
      <c r="S95" s="556"/>
      <c r="T95" s="557"/>
      <c r="U95" s="558"/>
      <c r="V95" s="557"/>
      <c r="W95" s="559">
        <f>SUM(W96:X121)</f>
        <v>49</v>
      </c>
      <c r="X95" s="560"/>
      <c r="Y95" s="561">
        <f>SUM(Y96:Z121)</f>
        <v>10</v>
      </c>
      <c r="Z95" s="561"/>
    </row>
    <row r="96" spans="1:26" x14ac:dyDescent="0.25">
      <c r="A96" s="489"/>
      <c r="B96" s="40"/>
      <c r="C96" s="550"/>
      <c r="D96" s="42"/>
      <c r="E96" s="489"/>
      <c r="F96" s="39"/>
      <c r="G96" s="489"/>
      <c r="H96" s="45"/>
      <c r="I96" s="492"/>
      <c r="J96" s="25"/>
      <c r="K96" s="27"/>
      <c r="L96" s="548"/>
      <c r="M96" s="548"/>
      <c r="N96" s="548"/>
      <c r="O96" s="548"/>
      <c r="P96" s="548"/>
      <c r="Q96" s="548"/>
      <c r="R96" s="548"/>
      <c r="S96" s="548"/>
      <c r="T96" s="31"/>
      <c r="U96" s="30"/>
      <c r="V96" s="31"/>
      <c r="W96" s="549"/>
      <c r="X96" s="501"/>
      <c r="Y96" s="548"/>
      <c r="Z96" s="548"/>
    </row>
    <row r="97" spans="1:26" x14ac:dyDescent="0.25">
      <c r="A97" s="489"/>
      <c r="B97" s="41"/>
      <c r="C97" s="551"/>
      <c r="D97" s="43"/>
      <c r="E97" s="489"/>
      <c r="F97" s="44"/>
      <c r="G97" s="489"/>
      <c r="H97" s="44"/>
      <c r="I97" s="492"/>
      <c r="K97" s="27"/>
      <c r="L97" s="548"/>
      <c r="M97" s="548"/>
      <c r="N97" s="548"/>
      <c r="O97" s="548"/>
      <c r="P97" s="548"/>
      <c r="Q97" s="548"/>
      <c r="R97" s="548"/>
      <c r="S97" s="548"/>
      <c r="T97" s="31"/>
      <c r="U97" s="30"/>
      <c r="V97" s="31"/>
      <c r="W97" s="549"/>
      <c r="X97" s="501"/>
      <c r="Y97" s="548"/>
      <c r="Z97" s="548"/>
    </row>
    <row r="98" spans="1:26" x14ac:dyDescent="0.25">
      <c r="A98" s="489"/>
      <c r="B98" s="41"/>
      <c r="C98" s="551"/>
      <c r="D98" s="43"/>
      <c r="E98" s="489"/>
      <c r="F98" s="44"/>
      <c r="G98" s="489"/>
      <c r="H98" s="44"/>
      <c r="I98" s="492"/>
      <c r="K98" s="27"/>
      <c r="L98" s="548"/>
      <c r="M98" s="548"/>
      <c r="N98" s="548"/>
      <c r="O98" s="548"/>
      <c r="P98" s="548"/>
      <c r="Q98" s="548"/>
      <c r="R98" s="548"/>
      <c r="S98" s="548"/>
      <c r="T98" s="31"/>
      <c r="U98" s="30"/>
      <c r="V98" s="31"/>
      <c r="W98" s="549"/>
      <c r="X98" s="501"/>
      <c r="Y98" s="548"/>
      <c r="Z98" s="548"/>
    </row>
    <row r="99" spans="1:26" x14ac:dyDescent="0.25">
      <c r="A99" s="489"/>
      <c r="B99" s="41"/>
      <c r="C99" s="551"/>
      <c r="D99" s="43"/>
      <c r="E99" s="489"/>
      <c r="F99" s="44"/>
      <c r="G99" s="489"/>
      <c r="H99" s="44"/>
      <c r="I99" s="492"/>
      <c r="K99" s="27"/>
      <c r="L99" s="548"/>
      <c r="M99" s="548"/>
      <c r="N99" s="548"/>
      <c r="O99" s="548"/>
      <c r="P99" s="548"/>
      <c r="Q99" s="548"/>
      <c r="R99" s="548"/>
      <c r="S99" s="548"/>
      <c r="T99" s="31"/>
      <c r="U99" s="30"/>
      <c r="V99" s="31"/>
      <c r="W99" s="549"/>
      <c r="X99" s="501"/>
      <c r="Y99" s="548"/>
      <c r="Z99" s="548"/>
    </row>
    <row r="100" spans="1:26" x14ac:dyDescent="0.25">
      <c r="A100" s="489"/>
      <c r="B100" s="41"/>
      <c r="C100" s="551"/>
      <c r="D100" s="43"/>
      <c r="E100" s="489"/>
      <c r="F100" s="44"/>
      <c r="G100" s="489"/>
      <c r="H100" s="44"/>
      <c r="I100" s="492"/>
      <c r="K100" s="27"/>
      <c r="L100" s="548"/>
      <c r="M100" s="548"/>
      <c r="N100" s="548"/>
      <c r="O100" s="548"/>
      <c r="P100" s="548"/>
      <c r="Q100" s="548"/>
      <c r="R100" s="548"/>
      <c r="S100" s="548"/>
      <c r="T100" s="31"/>
      <c r="U100" s="30"/>
      <c r="V100" s="31"/>
      <c r="W100" s="549"/>
      <c r="X100" s="501"/>
      <c r="Y100" s="548"/>
      <c r="Z100" s="548"/>
    </row>
    <row r="101" spans="1:26" x14ac:dyDescent="0.25">
      <c r="A101" s="489"/>
      <c r="B101" s="41"/>
      <c r="C101" s="551"/>
      <c r="D101" s="43"/>
      <c r="E101" s="489"/>
      <c r="F101" s="44"/>
      <c r="G101" s="489"/>
      <c r="H101" s="44"/>
      <c r="I101" s="492"/>
      <c r="K101" s="27"/>
      <c r="L101" s="548"/>
      <c r="M101" s="548"/>
      <c r="N101" s="548"/>
      <c r="O101" s="548"/>
      <c r="P101" s="548"/>
      <c r="Q101" s="548"/>
      <c r="R101" s="548"/>
      <c r="S101" s="548"/>
      <c r="T101" s="31"/>
      <c r="U101" s="30"/>
      <c r="V101" s="31"/>
      <c r="W101" s="549"/>
      <c r="X101" s="501"/>
      <c r="Y101" s="548">
        <v>5</v>
      </c>
      <c r="Z101" s="548"/>
    </row>
    <row r="102" spans="1:26" x14ac:dyDescent="0.25">
      <c r="A102" s="489"/>
      <c r="B102" s="41"/>
      <c r="C102" s="551"/>
      <c r="D102" s="43"/>
      <c r="E102" s="489"/>
      <c r="F102" s="44"/>
      <c r="G102" s="489"/>
      <c r="H102" s="44"/>
      <c r="I102" s="492"/>
      <c r="K102" s="27"/>
      <c r="L102" s="548"/>
      <c r="M102" s="548"/>
      <c r="N102" s="548"/>
      <c r="O102" s="548"/>
      <c r="P102" s="548"/>
      <c r="Q102" s="548"/>
      <c r="R102" s="548"/>
      <c r="S102" s="548"/>
      <c r="T102" s="31"/>
      <c r="U102" s="30"/>
      <c r="V102" s="31"/>
      <c r="W102" s="549">
        <v>5</v>
      </c>
      <c r="X102" s="501"/>
      <c r="Y102" s="548"/>
      <c r="Z102" s="548"/>
    </row>
    <row r="103" spans="1:26" x14ac:dyDescent="0.25">
      <c r="A103" s="489"/>
      <c r="B103" s="41"/>
      <c r="C103" s="551"/>
      <c r="D103" s="43"/>
      <c r="E103" s="489"/>
      <c r="F103" s="44"/>
      <c r="G103" s="489"/>
      <c r="H103" s="44"/>
      <c r="I103" s="492"/>
      <c r="K103" s="27"/>
      <c r="L103" s="548"/>
      <c r="M103" s="548"/>
      <c r="N103" s="548"/>
      <c r="O103" s="548"/>
      <c r="P103" s="548"/>
      <c r="Q103" s="548"/>
      <c r="R103" s="548"/>
      <c r="S103" s="548"/>
      <c r="T103" s="31"/>
      <c r="U103" s="30"/>
      <c r="V103" s="31"/>
      <c r="W103" s="549"/>
      <c r="X103" s="501"/>
      <c r="Y103" s="548"/>
      <c r="Z103" s="548"/>
    </row>
    <row r="104" spans="1:26" x14ac:dyDescent="0.25">
      <c r="A104" s="489"/>
      <c r="B104" s="41"/>
      <c r="C104" s="551"/>
      <c r="D104" s="43"/>
      <c r="E104" s="489"/>
      <c r="F104" s="44"/>
      <c r="G104" s="489"/>
      <c r="H104" s="44"/>
      <c r="I104" s="492"/>
      <c r="K104" s="27"/>
      <c r="L104" s="548"/>
      <c r="M104" s="548"/>
      <c r="N104" s="548"/>
      <c r="O104" s="548"/>
      <c r="P104" s="548"/>
      <c r="Q104" s="548"/>
      <c r="R104" s="548"/>
      <c r="S104" s="548"/>
      <c r="T104" s="31"/>
      <c r="U104" s="30"/>
      <c r="V104" s="31"/>
      <c r="W104" s="549"/>
      <c r="X104" s="501"/>
      <c r="Y104" s="548"/>
      <c r="Z104" s="548"/>
    </row>
    <row r="105" spans="1:26" x14ac:dyDescent="0.25">
      <c r="A105" s="489"/>
      <c r="B105" s="41"/>
      <c r="C105" s="551"/>
      <c r="D105" s="43"/>
      <c r="E105" s="489"/>
      <c r="F105" s="44"/>
      <c r="G105" s="489"/>
      <c r="H105" s="44"/>
      <c r="I105" s="492"/>
      <c r="K105" s="27"/>
      <c r="L105" s="548"/>
      <c r="M105" s="548"/>
      <c r="N105" s="548"/>
      <c r="O105" s="548"/>
      <c r="P105" s="548"/>
      <c r="Q105" s="548"/>
      <c r="R105" s="548"/>
      <c r="S105" s="548"/>
      <c r="T105" s="32"/>
      <c r="U105" s="28"/>
      <c r="V105" s="32"/>
      <c r="W105" s="549"/>
      <c r="X105" s="501"/>
      <c r="Y105" s="548"/>
      <c r="Z105" s="548"/>
    </row>
    <row r="106" spans="1:26" x14ac:dyDescent="0.25">
      <c r="A106" s="489"/>
      <c r="B106" s="41"/>
      <c r="C106" s="551"/>
      <c r="D106" s="43"/>
      <c r="E106" s="489"/>
      <c r="F106" s="44"/>
      <c r="G106" s="489"/>
      <c r="H106" s="44"/>
      <c r="I106" s="492"/>
      <c r="K106" s="27"/>
      <c r="L106" s="548"/>
      <c r="M106" s="548"/>
      <c r="N106" s="548"/>
      <c r="O106" s="548"/>
      <c r="P106" s="548"/>
      <c r="Q106" s="548"/>
      <c r="R106" s="548"/>
      <c r="S106" s="548"/>
      <c r="T106" s="31"/>
      <c r="U106" s="30"/>
      <c r="V106" s="31"/>
      <c r="W106" s="549"/>
      <c r="X106" s="501"/>
      <c r="Y106" s="548"/>
      <c r="Z106" s="548"/>
    </row>
    <row r="107" spans="1:26" x14ac:dyDescent="0.25">
      <c r="A107" s="489"/>
      <c r="B107" s="41"/>
      <c r="C107" s="551"/>
      <c r="D107" s="43"/>
      <c r="E107" s="489"/>
      <c r="F107" s="44"/>
      <c r="G107" s="489"/>
      <c r="H107" s="44"/>
      <c r="I107" s="492"/>
      <c r="K107" s="27"/>
      <c r="L107" s="548"/>
      <c r="M107" s="548"/>
      <c r="N107" s="548"/>
      <c r="O107" s="548"/>
      <c r="P107" s="548"/>
      <c r="Q107" s="548"/>
      <c r="R107" s="548"/>
      <c r="S107" s="548"/>
      <c r="T107" s="31"/>
      <c r="U107" s="30"/>
      <c r="V107" s="31"/>
      <c r="W107" s="549"/>
      <c r="X107" s="501"/>
      <c r="Y107" s="548"/>
      <c r="Z107" s="548"/>
    </row>
    <row r="108" spans="1:26" x14ac:dyDescent="0.25">
      <c r="A108" s="489"/>
      <c r="B108" s="41"/>
      <c r="C108" s="552"/>
      <c r="D108" s="43"/>
      <c r="E108" s="489"/>
      <c r="F108" s="44"/>
      <c r="G108" s="489"/>
      <c r="H108" s="44"/>
      <c r="I108" s="492"/>
      <c r="K108" s="27"/>
      <c r="L108" s="548"/>
      <c r="M108" s="548"/>
      <c r="N108" s="548"/>
      <c r="O108" s="548"/>
      <c r="P108" s="548"/>
      <c r="Q108" s="548"/>
      <c r="R108" s="548"/>
      <c r="S108" s="548"/>
      <c r="T108" s="31"/>
      <c r="U108" s="30"/>
      <c r="V108" s="31"/>
      <c r="W108" s="549"/>
      <c r="X108" s="501"/>
      <c r="Y108" s="548"/>
      <c r="Z108" s="548"/>
    </row>
    <row r="109" spans="1:26" x14ac:dyDescent="0.25">
      <c r="A109" s="489"/>
      <c r="B109" s="40"/>
      <c r="C109" s="550"/>
      <c r="D109" s="42"/>
      <c r="E109" s="489"/>
      <c r="F109" s="39"/>
      <c r="G109" s="489"/>
      <c r="H109" s="45"/>
      <c r="I109" s="492"/>
      <c r="J109" s="25"/>
      <c r="K109" s="27"/>
      <c r="L109" s="548"/>
      <c r="M109" s="548"/>
      <c r="N109" s="548"/>
      <c r="O109" s="548"/>
      <c r="P109" s="548"/>
      <c r="Q109" s="548"/>
      <c r="R109" s="548"/>
      <c r="S109" s="548"/>
      <c r="T109" s="31"/>
      <c r="U109" s="30"/>
      <c r="V109" s="31"/>
      <c r="W109" s="549"/>
      <c r="X109" s="501"/>
      <c r="Y109" s="548"/>
      <c r="Z109" s="548"/>
    </row>
    <row r="110" spans="1:26" x14ac:dyDescent="0.25">
      <c r="A110" s="489"/>
      <c r="B110" s="41"/>
      <c r="C110" s="551"/>
      <c r="D110" s="43"/>
      <c r="E110" s="489"/>
      <c r="F110" s="44"/>
      <c r="G110" s="489"/>
      <c r="H110" s="44"/>
      <c r="I110" s="492"/>
      <c r="K110" s="27"/>
      <c r="L110" s="548"/>
      <c r="M110" s="548"/>
      <c r="N110" s="548"/>
      <c r="O110" s="548"/>
      <c r="P110" s="548"/>
      <c r="Q110" s="548"/>
      <c r="R110" s="548"/>
      <c r="S110" s="548"/>
      <c r="T110" s="31"/>
      <c r="U110" s="30"/>
      <c r="V110" s="31"/>
      <c r="W110" s="549"/>
      <c r="X110" s="501"/>
      <c r="Y110" s="548"/>
      <c r="Z110" s="548"/>
    </row>
    <row r="111" spans="1:26" x14ac:dyDescent="0.25">
      <c r="A111" s="489"/>
      <c r="B111" s="41"/>
      <c r="C111" s="551"/>
      <c r="D111" s="43"/>
      <c r="E111" s="489"/>
      <c r="F111" s="44"/>
      <c r="G111" s="489"/>
      <c r="H111" s="44"/>
      <c r="I111" s="492"/>
      <c r="K111" s="27"/>
      <c r="L111" s="548"/>
      <c r="M111" s="548"/>
      <c r="N111" s="548"/>
      <c r="O111" s="548"/>
      <c r="P111" s="548"/>
      <c r="Q111" s="548"/>
      <c r="R111" s="548"/>
      <c r="S111" s="548"/>
      <c r="T111" s="31"/>
      <c r="U111" s="30"/>
      <c r="V111" s="31"/>
      <c r="W111" s="549">
        <v>44</v>
      </c>
      <c r="X111" s="501"/>
      <c r="Y111" s="548">
        <v>5</v>
      </c>
      <c r="Z111" s="548"/>
    </row>
    <row r="112" spans="1:26" x14ac:dyDescent="0.25">
      <c r="A112" s="489"/>
      <c r="B112" s="41"/>
      <c r="C112" s="551"/>
      <c r="D112" s="43"/>
      <c r="E112" s="489"/>
      <c r="F112" s="44"/>
      <c r="G112" s="489"/>
      <c r="H112" s="44"/>
      <c r="I112" s="492"/>
      <c r="K112" s="27"/>
      <c r="L112" s="548"/>
      <c r="M112" s="548"/>
      <c r="N112" s="548"/>
      <c r="O112" s="548"/>
      <c r="P112" s="548"/>
      <c r="Q112" s="548"/>
      <c r="R112" s="548"/>
      <c r="S112" s="548"/>
      <c r="T112" s="31"/>
      <c r="U112" s="30"/>
      <c r="V112" s="31"/>
      <c r="W112" s="549"/>
      <c r="X112" s="501"/>
      <c r="Y112" s="548"/>
      <c r="Z112" s="548"/>
    </row>
    <row r="113" spans="1:26" x14ac:dyDescent="0.25">
      <c r="A113" s="489"/>
      <c r="B113" s="41"/>
      <c r="C113" s="551"/>
      <c r="D113" s="43"/>
      <c r="E113" s="489"/>
      <c r="F113" s="44"/>
      <c r="G113" s="489"/>
      <c r="H113" s="44"/>
      <c r="I113" s="492"/>
      <c r="K113" s="27"/>
      <c r="L113" s="548"/>
      <c r="M113" s="548"/>
      <c r="N113" s="548"/>
      <c r="O113" s="548"/>
      <c r="P113" s="548"/>
      <c r="Q113" s="548"/>
      <c r="R113" s="548"/>
      <c r="S113" s="548"/>
      <c r="T113" s="31"/>
      <c r="U113" s="30"/>
      <c r="V113" s="31"/>
      <c r="W113" s="549"/>
      <c r="X113" s="501"/>
      <c r="Y113" s="548"/>
      <c r="Z113" s="548"/>
    </row>
    <row r="114" spans="1:26" x14ac:dyDescent="0.25">
      <c r="A114" s="489"/>
      <c r="B114" s="41"/>
      <c r="C114" s="551"/>
      <c r="D114" s="43"/>
      <c r="E114" s="489"/>
      <c r="F114" s="44"/>
      <c r="G114" s="489"/>
      <c r="H114" s="44"/>
      <c r="I114" s="492"/>
      <c r="K114" s="27"/>
      <c r="L114" s="548"/>
      <c r="M114" s="548"/>
      <c r="N114" s="548"/>
      <c r="O114" s="548"/>
      <c r="P114" s="548"/>
      <c r="Q114" s="548"/>
      <c r="R114" s="548"/>
      <c r="S114" s="548"/>
      <c r="T114" s="31"/>
      <c r="U114" s="30"/>
      <c r="V114" s="31"/>
      <c r="W114" s="549"/>
      <c r="X114" s="501"/>
      <c r="Y114" s="548"/>
      <c r="Z114" s="548"/>
    </row>
    <row r="115" spans="1:26" x14ac:dyDescent="0.25">
      <c r="A115" s="489"/>
      <c r="B115" s="41"/>
      <c r="C115" s="551"/>
      <c r="D115" s="43"/>
      <c r="E115" s="489"/>
      <c r="F115" s="44"/>
      <c r="G115" s="489"/>
      <c r="H115" s="44"/>
      <c r="I115" s="492"/>
      <c r="K115" s="27"/>
      <c r="L115" s="548"/>
      <c r="M115" s="548"/>
      <c r="N115" s="548"/>
      <c r="O115" s="548"/>
      <c r="P115" s="548"/>
      <c r="Q115" s="548"/>
      <c r="R115" s="548"/>
      <c r="S115" s="548"/>
      <c r="T115" s="31"/>
      <c r="U115" s="30"/>
      <c r="V115" s="31"/>
      <c r="W115" s="549"/>
      <c r="X115" s="501"/>
      <c r="Y115" s="548"/>
      <c r="Z115" s="548"/>
    </row>
    <row r="116" spans="1:26" x14ac:dyDescent="0.25">
      <c r="A116" s="489"/>
      <c r="B116" s="41"/>
      <c r="C116" s="551"/>
      <c r="D116" s="43"/>
      <c r="E116" s="489"/>
      <c r="F116" s="44"/>
      <c r="G116" s="489"/>
      <c r="H116" s="44"/>
      <c r="I116" s="492"/>
      <c r="K116" s="27"/>
      <c r="L116" s="548"/>
      <c r="M116" s="548"/>
      <c r="N116" s="548"/>
      <c r="O116" s="548"/>
      <c r="P116" s="548"/>
      <c r="Q116" s="548"/>
      <c r="R116" s="548"/>
      <c r="S116" s="548"/>
      <c r="T116" s="31"/>
      <c r="U116" s="30"/>
      <c r="V116" s="31"/>
      <c r="W116" s="549"/>
      <c r="X116" s="501"/>
      <c r="Y116" s="548"/>
      <c r="Z116" s="548"/>
    </row>
    <row r="117" spans="1:26" x14ac:dyDescent="0.25">
      <c r="A117" s="489"/>
      <c r="B117" s="41"/>
      <c r="C117" s="551"/>
      <c r="D117" s="43"/>
      <c r="E117" s="489"/>
      <c r="F117" s="44"/>
      <c r="G117" s="489"/>
      <c r="H117" s="44"/>
      <c r="I117" s="492"/>
      <c r="K117" s="27"/>
      <c r="L117" s="548"/>
      <c r="M117" s="548"/>
      <c r="N117" s="548"/>
      <c r="O117" s="548"/>
      <c r="P117" s="548"/>
      <c r="Q117" s="548"/>
      <c r="R117" s="548"/>
      <c r="S117" s="548"/>
      <c r="T117" s="31"/>
      <c r="U117" s="30"/>
      <c r="V117" s="31"/>
      <c r="W117" s="549"/>
      <c r="X117" s="501"/>
      <c r="Y117" s="548"/>
      <c r="Z117" s="548"/>
    </row>
    <row r="118" spans="1:26" x14ac:dyDescent="0.25">
      <c r="A118" s="489"/>
      <c r="B118" s="41"/>
      <c r="C118" s="551"/>
      <c r="D118" s="43"/>
      <c r="E118" s="489"/>
      <c r="F118" s="44"/>
      <c r="G118" s="489"/>
      <c r="H118" s="44"/>
      <c r="I118" s="492"/>
      <c r="K118" s="27"/>
      <c r="L118" s="548"/>
      <c r="M118" s="548"/>
      <c r="N118" s="548"/>
      <c r="O118" s="548"/>
      <c r="P118" s="548"/>
      <c r="Q118" s="548"/>
      <c r="R118" s="548"/>
      <c r="S118" s="548"/>
      <c r="T118" s="32"/>
      <c r="U118" s="28"/>
      <c r="V118" s="32"/>
      <c r="W118" s="549"/>
      <c r="X118" s="501"/>
      <c r="Y118" s="548"/>
      <c r="Z118" s="548"/>
    </row>
    <row r="119" spans="1:26" x14ac:dyDescent="0.25">
      <c r="A119" s="489"/>
      <c r="B119" s="41"/>
      <c r="C119" s="551"/>
      <c r="D119" s="43"/>
      <c r="E119" s="489"/>
      <c r="F119" s="44"/>
      <c r="G119" s="489"/>
      <c r="H119" s="44"/>
      <c r="I119" s="492"/>
      <c r="K119" s="27"/>
      <c r="L119" s="548"/>
      <c r="M119" s="548"/>
      <c r="N119" s="548"/>
      <c r="O119" s="548"/>
      <c r="P119" s="548"/>
      <c r="Q119" s="548"/>
      <c r="R119" s="548"/>
      <c r="S119" s="548"/>
      <c r="T119" s="31"/>
      <c r="U119" s="30"/>
      <c r="V119" s="31"/>
      <c r="W119" s="549"/>
      <c r="X119" s="501"/>
      <c r="Y119" s="548"/>
      <c r="Z119" s="548"/>
    </row>
    <row r="120" spans="1:26" x14ac:dyDescent="0.25">
      <c r="A120" s="489"/>
      <c r="B120" s="41"/>
      <c r="C120" s="551"/>
      <c r="D120" s="43"/>
      <c r="E120" s="489"/>
      <c r="F120" s="44"/>
      <c r="G120" s="489"/>
      <c r="H120" s="44"/>
      <c r="I120" s="492"/>
      <c r="K120" s="27"/>
      <c r="L120" s="548"/>
      <c r="M120" s="548"/>
      <c r="N120" s="548"/>
      <c r="O120" s="548"/>
      <c r="P120" s="548"/>
      <c r="Q120" s="548"/>
      <c r="R120" s="548"/>
      <c r="S120" s="548"/>
      <c r="T120" s="31"/>
      <c r="U120" s="30"/>
      <c r="V120" s="31"/>
      <c r="W120" s="549"/>
      <c r="X120" s="501"/>
      <c r="Y120" s="548"/>
      <c r="Z120" s="548"/>
    </row>
    <row r="121" spans="1:26" x14ac:dyDescent="0.25">
      <c r="A121" s="489"/>
      <c r="B121" s="41"/>
      <c r="C121" s="552"/>
      <c r="D121" s="43"/>
      <c r="E121" s="489"/>
      <c r="F121" s="44"/>
      <c r="G121" s="489"/>
      <c r="H121" s="44"/>
      <c r="I121" s="492"/>
      <c r="K121" s="27"/>
      <c r="L121" s="548"/>
      <c r="M121" s="548"/>
      <c r="N121" s="548"/>
      <c r="O121" s="548"/>
      <c r="P121" s="548"/>
      <c r="Q121" s="548"/>
      <c r="R121" s="548"/>
      <c r="S121" s="548"/>
      <c r="T121" s="31"/>
      <c r="U121" s="30"/>
      <c r="V121" s="31"/>
      <c r="W121" s="549"/>
      <c r="X121" s="501"/>
      <c r="Y121" s="548"/>
      <c r="Z121" s="548"/>
    </row>
    <row r="122" spans="1:26" x14ac:dyDescent="0.25">
      <c r="V122" s="18" t="s">
        <v>182</v>
      </c>
      <c r="X122" s="51">
        <f>SUM(W95,W70,W41,W20)</f>
        <v>52</v>
      </c>
      <c r="Z122" s="51">
        <f>SUM(Y95,Y70,Y41,Y20)</f>
        <v>13</v>
      </c>
    </row>
  </sheetData>
  <mergeCells count="627">
    <mergeCell ref="G13:I13"/>
    <mergeCell ref="A16:U16"/>
    <mergeCell ref="V16:Z16"/>
    <mergeCell ref="A17:N17"/>
    <mergeCell ref="O17:U17"/>
    <mergeCell ref="V17:W17"/>
    <mergeCell ref="X17:Z17"/>
    <mergeCell ref="A3:Z3"/>
    <mergeCell ref="A4:Z4"/>
    <mergeCell ref="A5:Z5"/>
    <mergeCell ref="G7:O7"/>
    <mergeCell ref="G9:I9"/>
    <mergeCell ref="G11:M11"/>
    <mergeCell ref="O18:P18"/>
    <mergeCell ref="Q18:R18"/>
    <mergeCell ref="S18:T18"/>
    <mergeCell ref="X18:Y18"/>
    <mergeCell ref="A19:Z19"/>
    <mergeCell ref="A20:V20"/>
    <mergeCell ref="W20:X20"/>
    <mergeCell ref="Y20:Z20"/>
    <mergeCell ref="A18:B18"/>
    <mergeCell ref="C18:D18"/>
    <mergeCell ref="E18:F18"/>
    <mergeCell ref="G18:H18"/>
    <mergeCell ref="J18:L18"/>
    <mergeCell ref="M18:N18"/>
    <mergeCell ref="A21:A40"/>
    <mergeCell ref="B21:C40"/>
    <mergeCell ref="D21:E40"/>
    <mergeCell ref="F21:G40"/>
    <mergeCell ref="H21:J40"/>
    <mergeCell ref="L21:M21"/>
    <mergeCell ref="L24:M24"/>
    <mergeCell ref="L27:M27"/>
    <mergeCell ref="L30:M30"/>
    <mergeCell ref="L33:M33"/>
    <mergeCell ref="L36:M36"/>
    <mergeCell ref="L38:M38"/>
    <mergeCell ref="L40:M40"/>
    <mergeCell ref="Y22:Z22"/>
    <mergeCell ref="L23:M23"/>
    <mergeCell ref="N23:O23"/>
    <mergeCell ref="P23:Q23"/>
    <mergeCell ref="R23:S23"/>
    <mergeCell ref="W23:X23"/>
    <mergeCell ref="Y23:Z23"/>
    <mergeCell ref="N21:O21"/>
    <mergeCell ref="P21:Q21"/>
    <mergeCell ref="R21:S21"/>
    <mergeCell ref="W21:X21"/>
    <mergeCell ref="Y21:Z21"/>
    <mergeCell ref="L22:M22"/>
    <mergeCell ref="N22:O22"/>
    <mergeCell ref="P22:Q22"/>
    <mergeCell ref="R22:S22"/>
    <mergeCell ref="W22:X22"/>
    <mergeCell ref="Y25:Z25"/>
    <mergeCell ref="L26:M26"/>
    <mergeCell ref="N26:O26"/>
    <mergeCell ref="P26:Q26"/>
    <mergeCell ref="R26:S26"/>
    <mergeCell ref="W26:X26"/>
    <mergeCell ref="Y26:Z26"/>
    <mergeCell ref="N24:O24"/>
    <mergeCell ref="P24:Q24"/>
    <mergeCell ref="R24:S24"/>
    <mergeCell ref="W24:X24"/>
    <mergeCell ref="Y24:Z24"/>
    <mergeCell ref="L25:M25"/>
    <mergeCell ref="N25:O25"/>
    <mergeCell ref="P25:Q25"/>
    <mergeCell ref="R25:S25"/>
    <mergeCell ref="W25:X25"/>
    <mergeCell ref="Y28:Z28"/>
    <mergeCell ref="L29:M29"/>
    <mergeCell ref="N29:O29"/>
    <mergeCell ref="P29:Q29"/>
    <mergeCell ref="R29:S29"/>
    <mergeCell ref="W29:X29"/>
    <mergeCell ref="Y29:Z29"/>
    <mergeCell ref="N27:O27"/>
    <mergeCell ref="P27:Q27"/>
    <mergeCell ref="R27:S27"/>
    <mergeCell ref="W27:X27"/>
    <mergeCell ref="Y27:Z27"/>
    <mergeCell ref="L28:M28"/>
    <mergeCell ref="N28:O28"/>
    <mergeCell ref="P28:Q28"/>
    <mergeCell ref="R28:S28"/>
    <mergeCell ref="W28:X28"/>
    <mergeCell ref="Y31:Z31"/>
    <mergeCell ref="L32:M32"/>
    <mergeCell ref="N32:O32"/>
    <mergeCell ref="P32:Q32"/>
    <mergeCell ref="R32:S32"/>
    <mergeCell ref="W32:X32"/>
    <mergeCell ref="Y32:Z32"/>
    <mergeCell ref="N30:O30"/>
    <mergeCell ref="P30:Q30"/>
    <mergeCell ref="R30:S30"/>
    <mergeCell ref="W30:X30"/>
    <mergeCell ref="Y30:Z30"/>
    <mergeCell ref="L31:M31"/>
    <mergeCell ref="N31:O31"/>
    <mergeCell ref="P31:Q31"/>
    <mergeCell ref="R31:S31"/>
    <mergeCell ref="W31:X31"/>
    <mergeCell ref="N33:O33"/>
    <mergeCell ref="P33:Q33"/>
    <mergeCell ref="R33:S33"/>
    <mergeCell ref="W33:X33"/>
    <mergeCell ref="Y33:Z33"/>
    <mergeCell ref="L34:M34"/>
    <mergeCell ref="N34:O34"/>
    <mergeCell ref="P34:Q34"/>
    <mergeCell ref="R34:S34"/>
    <mergeCell ref="W34:X34"/>
    <mergeCell ref="N36:O36"/>
    <mergeCell ref="P36:Q36"/>
    <mergeCell ref="R36:S36"/>
    <mergeCell ref="W36:X36"/>
    <mergeCell ref="Y36:Z36"/>
    <mergeCell ref="Y34:Z34"/>
    <mergeCell ref="L35:M35"/>
    <mergeCell ref="N35:O35"/>
    <mergeCell ref="P35:Q35"/>
    <mergeCell ref="R35:S35"/>
    <mergeCell ref="W35:X35"/>
    <mergeCell ref="Y35:Z35"/>
    <mergeCell ref="N38:O38"/>
    <mergeCell ref="P38:Q38"/>
    <mergeCell ref="R38:S38"/>
    <mergeCell ref="W38:X38"/>
    <mergeCell ref="Y38:Z38"/>
    <mergeCell ref="L37:M37"/>
    <mergeCell ref="N37:O37"/>
    <mergeCell ref="P37:Q37"/>
    <mergeCell ref="R37:S37"/>
    <mergeCell ref="W37:X37"/>
    <mergeCell ref="Y37:Z37"/>
    <mergeCell ref="N40:O40"/>
    <mergeCell ref="P40:Q40"/>
    <mergeCell ref="R40:S40"/>
    <mergeCell ref="W40:X40"/>
    <mergeCell ref="Y40:Z40"/>
    <mergeCell ref="L39:M39"/>
    <mergeCell ref="N39:O39"/>
    <mergeCell ref="P39:Q39"/>
    <mergeCell ref="R39:S39"/>
    <mergeCell ref="W39:X39"/>
    <mergeCell ref="Y39:Z39"/>
    <mergeCell ref="A41:S41"/>
    <mergeCell ref="T41:V41"/>
    <mergeCell ref="W41:X41"/>
    <mergeCell ref="Y41:Z41"/>
    <mergeCell ref="A42:A69"/>
    <mergeCell ref="B42:C69"/>
    <mergeCell ref="D42:E69"/>
    <mergeCell ref="F42:G69"/>
    <mergeCell ref="H42:I69"/>
    <mergeCell ref="J42:J58"/>
    <mergeCell ref="L42:M42"/>
    <mergeCell ref="N42:O42"/>
    <mergeCell ref="P42:Q42"/>
    <mergeCell ref="R42:S42"/>
    <mergeCell ref="Y42:Z42"/>
    <mergeCell ref="L43:M43"/>
    <mergeCell ref="N43:O43"/>
    <mergeCell ref="P43:Q43"/>
    <mergeCell ref="R43:S43"/>
    <mergeCell ref="Y43:Z43"/>
    <mergeCell ref="L44:M44"/>
    <mergeCell ref="N44:O44"/>
    <mergeCell ref="P44:Q44"/>
    <mergeCell ref="R44:S44"/>
    <mergeCell ref="Y44:Z44"/>
    <mergeCell ref="L45:M45"/>
    <mergeCell ref="N45:O45"/>
    <mergeCell ref="P45:Q45"/>
    <mergeCell ref="R45:S45"/>
    <mergeCell ref="Y45:Z45"/>
    <mergeCell ref="L46:M46"/>
    <mergeCell ref="N46:O46"/>
    <mergeCell ref="P46:Q46"/>
    <mergeCell ref="R46:S46"/>
    <mergeCell ref="Y46:Z46"/>
    <mergeCell ref="L47:M47"/>
    <mergeCell ref="N47:O47"/>
    <mergeCell ref="P47:Q47"/>
    <mergeCell ref="R47:S47"/>
    <mergeCell ref="Y47:Z47"/>
    <mergeCell ref="L48:M48"/>
    <mergeCell ref="N48:O48"/>
    <mergeCell ref="P48:Q48"/>
    <mergeCell ref="R48:S48"/>
    <mergeCell ref="Y48:Z48"/>
    <mergeCell ref="L49:M49"/>
    <mergeCell ref="N49:O49"/>
    <mergeCell ref="P49:Q49"/>
    <mergeCell ref="R49:S49"/>
    <mergeCell ref="Y49:Z49"/>
    <mergeCell ref="L50:M50"/>
    <mergeCell ref="N50:O50"/>
    <mergeCell ref="P50:Q50"/>
    <mergeCell ref="R50:S50"/>
    <mergeCell ref="Y50:Z50"/>
    <mergeCell ref="L51:M51"/>
    <mergeCell ref="N51:O51"/>
    <mergeCell ref="P51:Q51"/>
    <mergeCell ref="R51:S51"/>
    <mergeCell ref="Y51:Z51"/>
    <mergeCell ref="L52:M52"/>
    <mergeCell ref="N52:O52"/>
    <mergeCell ref="P52:Q52"/>
    <mergeCell ref="R52:S52"/>
    <mergeCell ref="Y52:Z52"/>
    <mergeCell ref="L53:M53"/>
    <mergeCell ref="N53:O53"/>
    <mergeCell ref="P53:Q53"/>
    <mergeCell ref="R53:S53"/>
    <mergeCell ref="Y53:Z53"/>
    <mergeCell ref="L54:M54"/>
    <mergeCell ref="N54:O54"/>
    <mergeCell ref="P54:Q54"/>
    <mergeCell ref="R54:S54"/>
    <mergeCell ref="Y54:Z54"/>
    <mergeCell ref="L55:M55"/>
    <mergeCell ref="N55:O55"/>
    <mergeCell ref="P55:Q55"/>
    <mergeCell ref="R55:S55"/>
    <mergeCell ref="Y55:Z55"/>
    <mergeCell ref="L56:M56"/>
    <mergeCell ref="N56:O56"/>
    <mergeCell ref="P56:Q56"/>
    <mergeCell ref="R56:S56"/>
    <mergeCell ref="Y56:Z56"/>
    <mergeCell ref="L57:M57"/>
    <mergeCell ref="N57:O57"/>
    <mergeCell ref="P57:Q57"/>
    <mergeCell ref="R57:S57"/>
    <mergeCell ref="Y57:Z57"/>
    <mergeCell ref="Y59:Z59"/>
    <mergeCell ref="L60:M60"/>
    <mergeCell ref="N60:O60"/>
    <mergeCell ref="P60:Q60"/>
    <mergeCell ref="R60:S60"/>
    <mergeCell ref="Y60:Z60"/>
    <mergeCell ref="L58:M58"/>
    <mergeCell ref="N58:O58"/>
    <mergeCell ref="P58:Q58"/>
    <mergeCell ref="R58:S58"/>
    <mergeCell ref="Y58:Z58"/>
    <mergeCell ref="L59:M59"/>
    <mergeCell ref="N59:O59"/>
    <mergeCell ref="P59:Q59"/>
    <mergeCell ref="R59:S59"/>
    <mergeCell ref="L61:M61"/>
    <mergeCell ref="N61:O61"/>
    <mergeCell ref="P61:Q61"/>
    <mergeCell ref="R61:S61"/>
    <mergeCell ref="Y61:Z61"/>
    <mergeCell ref="L62:M62"/>
    <mergeCell ref="N62:O62"/>
    <mergeCell ref="P62:Q62"/>
    <mergeCell ref="R62:S62"/>
    <mergeCell ref="Y62:Z62"/>
    <mergeCell ref="P66:Q66"/>
    <mergeCell ref="R66:S66"/>
    <mergeCell ref="Y66:Z66"/>
    <mergeCell ref="L63:M63"/>
    <mergeCell ref="N63:O63"/>
    <mergeCell ref="P63:Q63"/>
    <mergeCell ref="R63:S63"/>
    <mergeCell ref="Y63:Z63"/>
    <mergeCell ref="L64:M64"/>
    <mergeCell ref="N64:O64"/>
    <mergeCell ref="P64:Q64"/>
    <mergeCell ref="R64:S64"/>
    <mergeCell ref="Y64:Z64"/>
    <mergeCell ref="R69:S69"/>
    <mergeCell ref="Y69:Z69"/>
    <mergeCell ref="A70:S70"/>
    <mergeCell ref="T70:V70"/>
    <mergeCell ref="W70:X70"/>
    <mergeCell ref="Y70:Z70"/>
    <mergeCell ref="L67:M67"/>
    <mergeCell ref="N67:O67"/>
    <mergeCell ref="P67:Q67"/>
    <mergeCell ref="R67:S67"/>
    <mergeCell ref="Y67:Z67"/>
    <mergeCell ref="L68:M68"/>
    <mergeCell ref="N68:O68"/>
    <mergeCell ref="P68:Q68"/>
    <mergeCell ref="R68:S68"/>
    <mergeCell ref="Y68:Z68"/>
    <mergeCell ref="J59:J69"/>
    <mergeCell ref="L65:M65"/>
    <mergeCell ref="N65:O65"/>
    <mergeCell ref="P65:Q65"/>
    <mergeCell ref="R65:S65"/>
    <mergeCell ref="Y65:Z65"/>
    <mergeCell ref="L66:M66"/>
    <mergeCell ref="N66:O66"/>
    <mergeCell ref="A71:A94"/>
    <mergeCell ref="B71:C94"/>
    <mergeCell ref="D71:E94"/>
    <mergeCell ref="F71:G94"/>
    <mergeCell ref="H71:I94"/>
    <mergeCell ref="J71:J94"/>
    <mergeCell ref="L69:M69"/>
    <mergeCell ref="N69:O69"/>
    <mergeCell ref="P69:Q69"/>
    <mergeCell ref="L72:M72"/>
    <mergeCell ref="N72:O72"/>
    <mergeCell ref="P72:Q72"/>
    <mergeCell ref="L74:M74"/>
    <mergeCell ref="N74:O74"/>
    <mergeCell ref="P74:Q74"/>
    <mergeCell ref="L76:M76"/>
    <mergeCell ref="N76:O76"/>
    <mergeCell ref="P76:Q76"/>
    <mergeCell ref="L78:M78"/>
    <mergeCell ref="N78:O78"/>
    <mergeCell ref="P78:Q78"/>
    <mergeCell ref="L80:M80"/>
    <mergeCell ref="N80:O80"/>
    <mergeCell ref="P80:Q80"/>
    <mergeCell ref="R72:S72"/>
    <mergeCell ref="W72:X72"/>
    <mergeCell ref="Y72:Z72"/>
    <mergeCell ref="L71:M71"/>
    <mergeCell ref="N71:O71"/>
    <mergeCell ref="P71:Q71"/>
    <mergeCell ref="R71:S71"/>
    <mergeCell ref="W71:X71"/>
    <mergeCell ref="Y71:Z71"/>
    <mergeCell ref="R74:S74"/>
    <mergeCell ref="W74:X74"/>
    <mergeCell ref="Y74:Z74"/>
    <mergeCell ref="L73:M73"/>
    <mergeCell ref="N73:O73"/>
    <mergeCell ref="P73:Q73"/>
    <mergeCell ref="R73:S73"/>
    <mergeCell ref="W73:X73"/>
    <mergeCell ref="Y73:Z73"/>
    <mergeCell ref="R76:S76"/>
    <mergeCell ref="W76:X76"/>
    <mergeCell ref="Y76:Z76"/>
    <mergeCell ref="L75:M75"/>
    <mergeCell ref="N75:O75"/>
    <mergeCell ref="P75:Q75"/>
    <mergeCell ref="R75:S75"/>
    <mergeCell ref="W75:X75"/>
    <mergeCell ref="Y75:Z75"/>
    <mergeCell ref="R78:S78"/>
    <mergeCell ref="W78:X78"/>
    <mergeCell ref="Y78:Z78"/>
    <mergeCell ref="L77:M77"/>
    <mergeCell ref="N77:O77"/>
    <mergeCell ref="P77:Q77"/>
    <mergeCell ref="R77:S77"/>
    <mergeCell ref="W77:X77"/>
    <mergeCell ref="Y77:Z77"/>
    <mergeCell ref="R80:S80"/>
    <mergeCell ref="W80:X80"/>
    <mergeCell ref="Y80:Z80"/>
    <mergeCell ref="L79:M79"/>
    <mergeCell ref="N79:O79"/>
    <mergeCell ref="P79:Q79"/>
    <mergeCell ref="R79:S79"/>
    <mergeCell ref="W79:X79"/>
    <mergeCell ref="Y79:Z79"/>
    <mergeCell ref="L82:M82"/>
    <mergeCell ref="N82:O82"/>
    <mergeCell ref="P82:Q82"/>
    <mergeCell ref="R82:S82"/>
    <mergeCell ref="W82:X82"/>
    <mergeCell ref="Y82:Z82"/>
    <mergeCell ref="L81:M81"/>
    <mergeCell ref="N81:O81"/>
    <mergeCell ref="P81:Q81"/>
    <mergeCell ref="R81:S81"/>
    <mergeCell ref="W81:X81"/>
    <mergeCell ref="Y81:Z81"/>
    <mergeCell ref="L84:M84"/>
    <mergeCell ref="N84:O84"/>
    <mergeCell ref="P84:Q84"/>
    <mergeCell ref="R84:S84"/>
    <mergeCell ref="W84:X84"/>
    <mergeCell ref="Y84:Z84"/>
    <mergeCell ref="L83:M83"/>
    <mergeCell ref="N83:O83"/>
    <mergeCell ref="P83:Q83"/>
    <mergeCell ref="R83:S83"/>
    <mergeCell ref="W83:X83"/>
    <mergeCell ref="Y83:Z83"/>
    <mergeCell ref="L86:M86"/>
    <mergeCell ref="N86:O86"/>
    <mergeCell ref="P86:Q86"/>
    <mergeCell ref="R86:S86"/>
    <mergeCell ref="W86:X86"/>
    <mergeCell ref="Y86:Z86"/>
    <mergeCell ref="L85:M85"/>
    <mergeCell ref="N85:O85"/>
    <mergeCell ref="P85:Q85"/>
    <mergeCell ref="R85:S85"/>
    <mergeCell ref="W85:X85"/>
    <mergeCell ref="Y85:Z85"/>
    <mergeCell ref="L88:M88"/>
    <mergeCell ref="N88:O88"/>
    <mergeCell ref="P88:Q88"/>
    <mergeCell ref="R88:S88"/>
    <mergeCell ref="W88:X88"/>
    <mergeCell ref="Y88:Z88"/>
    <mergeCell ref="L87:M87"/>
    <mergeCell ref="N87:O87"/>
    <mergeCell ref="P87:Q87"/>
    <mergeCell ref="R87:S87"/>
    <mergeCell ref="W87:X87"/>
    <mergeCell ref="Y87:Z87"/>
    <mergeCell ref="L90:M90"/>
    <mergeCell ref="N90:O90"/>
    <mergeCell ref="P90:Q90"/>
    <mergeCell ref="R90:S90"/>
    <mergeCell ref="W90:X90"/>
    <mergeCell ref="Y90:Z90"/>
    <mergeCell ref="L89:M89"/>
    <mergeCell ref="N89:O89"/>
    <mergeCell ref="P89:Q89"/>
    <mergeCell ref="R89:S89"/>
    <mergeCell ref="W89:X89"/>
    <mergeCell ref="Y89:Z89"/>
    <mergeCell ref="L92:M92"/>
    <mergeCell ref="N92:O92"/>
    <mergeCell ref="P92:Q92"/>
    <mergeCell ref="R92:S92"/>
    <mergeCell ref="W92:X92"/>
    <mergeCell ref="Y92:Z92"/>
    <mergeCell ref="L91:M91"/>
    <mergeCell ref="N91:O91"/>
    <mergeCell ref="P91:Q91"/>
    <mergeCell ref="R91:S91"/>
    <mergeCell ref="W91:X91"/>
    <mergeCell ref="Y91:Z91"/>
    <mergeCell ref="L94:M94"/>
    <mergeCell ref="N94:O94"/>
    <mergeCell ref="P94:Q94"/>
    <mergeCell ref="R94:S94"/>
    <mergeCell ref="W94:X94"/>
    <mergeCell ref="Y94:Z94"/>
    <mergeCell ref="L93:M93"/>
    <mergeCell ref="N93:O93"/>
    <mergeCell ref="P93:Q93"/>
    <mergeCell ref="R93:S93"/>
    <mergeCell ref="W93:X93"/>
    <mergeCell ref="Y93:Z93"/>
    <mergeCell ref="A95:S95"/>
    <mergeCell ref="T95:V95"/>
    <mergeCell ref="W95:X95"/>
    <mergeCell ref="Y95:Z95"/>
    <mergeCell ref="A96:A108"/>
    <mergeCell ref="C96:C108"/>
    <mergeCell ref="E96:E108"/>
    <mergeCell ref="G96:G108"/>
    <mergeCell ref="I96:I108"/>
    <mergeCell ref="L96:M96"/>
    <mergeCell ref="Y97:Z97"/>
    <mergeCell ref="L98:M98"/>
    <mergeCell ref="N98:O98"/>
    <mergeCell ref="P98:Q98"/>
    <mergeCell ref="R98:S98"/>
    <mergeCell ref="W98:X98"/>
    <mergeCell ref="Y98:Z98"/>
    <mergeCell ref="N96:O96"/>
    <mergeCell ref="P96:Q96"/>
    <mergeCell ref="R96:S96"/>
    <mergeCell ref="W96:X96"/>
    <mergeCell ref="Y96:Z96"/>
    <mergeCell ref="L97:M97"/>
    <mergeCell ref="N97:O97"/>
    <mergeCell ref="P97:Q97"/>
    <mergeCell ref="R97:S97"/>
    <mergeCell ref="W97:X97"/>
    <mergeCell ref="L100:M100"/>
    <mergeCell ref="N100:O100"/>
    <mergeCell ref="P100:Q100"/>
    <mergeCell ref="R100:S100"/>
    <mergeCell ref="W100:X100"/>
    <mergeCell ref="Y100:Z100"/>
    <mergeCell ref="L99:M99"/>
    <mergeCell ref="N99:O99"/>
    <mergeCell ref="P99:Q99"/>
    <mergeCell ref="R99:S99"/>
    <mergeCell ref="W99:X99"/>
    <mergeCell ref="Y99:Z99"/>
    <mergeCell ref="L102:M102"/>
    <mergeCell ref="N102:O102"/>
    <mergeCell ref="P102:Q102"/>
    <mergeCell ref="R102:S102"/>
    <mergeCell ref="W102:X102"/>
    <mergeCell ref="Y102:Z102"/>
    <mergeCell ref="L101:M101"/>
    <mergeCell ref="N101:O101"/>
    <mergeCell ref="P101:Q101"/>
    <mergeCell ref="R101:S101"/>
    <mergeCell ref="W101:X101"/>
    <mergeCell ref="Y101:Z101"/>
    <mergeCell ref="L104:M104"/>
    <mergeCell ref="N104:O104"/>
    <mergeCell ref="P104:Q104"/>
    <mergeCell ref="R104:S104"/>
    <mergeCell ref="W104:X104"/>
    <mergeCell ref="Y104:Z104"/>
    <mergeCell ref="L103:M103"/>
    <mergeCell ref="N103:O103"/>
    <mergeCell ref="P103:Q103"/>
    <mergeCell ref="R103:S103"/>
    <mergeCell ref="W103:X103"/>
    <mergeCell ref="Y103:Z103"/>
    <mergeCell ref="L106:M106"/>
    <mergeCell ref="N106:O106"/>
    <mergeCell ref="P106:Q106"/>
    <mergeCell ref="R106:S106"/>
    <mergeCell ref="W106:X106"/>
    <mergeCell ref="Y106:Z106"/>
    <mergeCell ref="L105:M105"/>
    <mergeCell ref="N105:O105"/>
    <mergeCell ref="P105:Q105"/>
    <mergeCell ref="R105:S105"/>
    <mergeCell ref="W105:X105"/>
    <mergeCell ref="Y105:Z105"/>
    <mergeCell ref="L108:M108"/>
    <mergeCell ref="N108:O108"/>
    <mergeCell ref="P108:Q108"/>
    <mergeCell ref="R108:S108"/>
    <mergeCell ref="W108:X108"/>
    <mergeCell ref="Y108:Z108"/>
    <mergeCell ref="L107:M107"/>
    <mergeCell ref="N107:O107"/>
    <mergeCell ref="P107:Q107"/>
    <mergeCell ref="R107:S107"/>
    <mergeCell ref="W107:X107"/>
    <mergeCell ref="Y107:Z107"/>
    <mergeCell ref="A109:A121"/>
    <mergeCell ref="C109:C121"/>
    <mergeCell ref="E109:E121"/>
    <mergeCell ref="G109:G121"/>
    <mergeCell ref="I109:I121"/>
    <mergeCell ref="L109:M109"/>
    <mergeCell ref="L112:M112"/>
    <mergeCell ref="L115:M115"/>
    <mergeCell ref="L118:M118"/>
    <mergeCell ref="L121:M121"/>
    <mergeCell ref="Y110:Z110"/>
    <mergeCell ref="L111:M111"/>
    <mergeCell ref="N111:O111"/>
    <mergeCell ref="P111:Q111"/>
    <mergeCell ref="R111:S111"/>
    <mergeCell ref="W111:X111"/>
    <mergeCell ref="Y111:Z111"/>
    <mergeCell ref="N109:O109"/>
    <mergeCell ref="P109:Q109"/>
    <mergeCell ref="R109:S109"/>
    <mergeCell ref="W109:X109"/>
    <mergeCell ref="Y109:Z109"/>
    <mergeCell ref="L110:M110"/>
    <mergeCell ref="N110:O110"/>
    <mergeCell ref="P110:Q110"/>
    <mergeCell ref="R110:S110"/>
    <mergeCell ref="W110:X110"/>
    <mergeCell ref="Y113:Z113"/>
    <mergeCell ref="L114:M114"/>
    <mergeCell ref="N114:O114"/>
    <mergeCell ref="P114:Q114"/>
    <mergeCell ref="R114:S114"/>
    <mergeCell ref="W114:X114"/>
    <mergeCell ref="Y114:Z114"/>
    <mergeCell ref="N112:O112"/>
    <mergeCell ref="P112:Q112"/>
    <mergeCell ref="R112:S112"/>
    <mergeCell ref="W112:X112"/>
    <mergeCell ref="Y112:Z112"/>
    <mergeCell ref="L113:M113"/>
    <mergeCell ref="N113:O113"/>
    <mergeCell ref="P113:Q113"/>
    <mergeCell ref="R113:S113"/>
    <mergeCell ref="W113:X113"/>
    <mergeCell ref="Y116:Z116"/>
    <mergeCell ref="L117:M117"/>
    <mergeCell ref="N117:O117"/>
    <mergeCell ref="P117:Q117"/>
    <mergeCell ref="R117:S117"/>
    <mergeCell ref="W117:X117"/>
    <mergeCell ref="Y117:Z117"/>
    <mergeCell ref="N115:O115"/>
    <mergeCell ref="P115:Q115"/>
    <mergeCell ref="R115:S115"/>
    <mergeCell ref="W115:X115"/>
    <mergeCell ref="Y115:Z115"/>
    <mergeCell ref="L116:M116"/>
    <mergeCell ref="N116:O116"/>
    <mergeCell ref="P116:Q116"/>
    <mergeCell ref="R116:S116"/>
    <mergeCell ref="W116:X116"/>
    <mergeCell ref="N118:O118"/>
    <mergeCell ref="P118:Q118"/>
    <mergeCell ref="R118:S118"/>
    <mergeCell ref="W118:X118"/>
    <mergeCell ref="Y118:Z118"/>
    <mergeCell ref="L119:M119"/>
    <mergeCell ref="N119:O119"/>
    <mergeCell ref="P119:Q119"/>
    <mergeCell ref="R119:S119"/>
    <mergeCell ref="W119:X119"/>
    <mergeCell ref="N121:O121"/>
    <mergeCell ref="P121:Q121"/>
    <mergeCell ref="R121:S121"/>
    <mergeCell ref="W121:X121"/>
    <mergeCell ref="Y121:Z121"/>
    <mergeCell ref="Y119:Z119"/>
    <mergeCell ref="L120:M120"/>
    <mergeCell ref="N120:O120"/>
    <mergeCell ref="P120:Q120"/>
    <mergeCell ref="R120:S120"/>
    <mergeCell ref="W120:X120"/>
    <mergeCell ref="Y120:Z120"/>
  </mergeCells>
  <pageMargins left="0.7" right="0.7" top="0.75" bottom="0.75" header="0.3" footer="0.3"/>
  <pageSetup scale="9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22"/>
  <sheetViews>
    <sheetView topLeftCell="A7" workbookViewId="0">
      <selection activeCell="K26" sqref="K26"/>
    </sheetView>
  </sheetViews>
  <sheetFormatPr baseColWidth="10" defaultColWidth="9.140625" defaultRowHeight="15" x14ac:dyDescent="0.25"/>
  <cols>
    <col min="1" max="1" width="4.5703125" style="18" customWidth="1"/>
    <col min="2" max="2" width="0.5703125" style="18" hidden="1" customWidth="1"/>
    <col min="3" max="3" width="7.85546875" style="18" customWidth="1"/>
    <col min="4" max="4" width="0.42578125" style="18" hidden="1" customWidth="1"/>
    <col min="5" max="5" width="4.5703125" style="18" customWidth="1"/>
    <col min="6" max="6" width="0.42578125" style="18" hidden="1" customWidth="1"/>
    <col min="7" max="7" width="8.140625" style="18" customWidth="1"/>
    <col min="8" max="8" width="0.42578125" style="18" hidden="1" customWidth="1"/>
    <col min="9" max="9" width="7.85546875" style="18" customWidth="1"/>
    <col min="10" max="10" width="0.140625" style="18" hidden="1" customWidth="1"/>
    <col min="11" max="11" width="5.28515625" style="18" customWidth="1"/>
    <col min="12" max="12" width="0" style="18" hidden="1" customWidth="1"/>
    <col min="13" max="13" width="6.140625" style="18" customWidth="1"/>
    <col min="14" max="14" width="0" style="18" hidden="1" customWidth="1"/>
    <col min="15" max="15" width="5.28515625" style="18" customWidth="1"/>
    <col min="16" max="16" width="0" style="18" hidden="1" customWidth="1"/>
    <col min="17" max="17" width="5.7109375" style="18" customWidth="1"/>
    <col min="18" max="18" width="0" style="18" hidden="1" customWidth="1"/>
    <col min="19" max="19" width="6.85546875" style="18" customWidth="1"/>
    <col min="20" max="20" width="0.5703125" style="18" hidden="1" customWidth="1"/>
    <col min="21" max="21" width="4.85546875" style="18" customWidth="1"/>
    <col min="22" max="22" width="26.28515625" style="18" customWidth="1"/>
    <col min="23" max="23" width="18.28515625" style="18" hidden="1" customWidth="1"/>
    <col min="24" max="24" width="12.7109375" style="18" customWidth="1"/>
    <col min="25" max="25" width="4.85546875" style="18" hidden="1" customWidth="1"/>
    <col min="26" max="26" width="13.5703125" style="18" customWidth="1"/>
    <col min="27" max="16384" width="9.140625" style="18"/>
  </cols>
  <sheetData>
    <row r="3" spans="1:26" x14ac:dyDescent="0.25">
      <c r="A3" s="441" t="s">
        <v>160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</row>
    <row r="4" spans="1:26" ht="18.75" x14ac:dyDescent="0.3">
      <c r="A4" s="442"/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4"/>
    </row>
    <row r="5" spans="1:26" ht="18.75" x14ac:dyDescent="0.3">
      <c r="A5" s="445" t="s">
        <v>163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7"/>
    </row>
    <row r="6" spans="1:26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1"/>
    </row>
    <row r="7" spans="1:26" x14ac:dyDescent="0.25">
      <c r="A7" s="19" t="s">
        <v>164</v>
      </c>
      <c r="B7" s="20"/>
      <c r="C7" s="20"/>
      <c r="D7" s="20"/>
      <c r="E7" s="20"/>
      <c r="F7" s="20"/>
      <c r="G7" s="448" t="s">
        <v>160</v>
      </c>
      <c r="H7" s="448"/>
      <c r="I7" s="448"/>
      <c r="J7" s="448"/>
      <c r="K7" s="448"/>
      <c r="L7" s="448"/>
      <c r="M7" s="448"/>
      <c r="N7" s="448"/>
      <c r="O7" s="448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</row>
    <row r="8" spans="1:26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1"/>
    </row>
    <row r="9" spans="1:26" x14ac:dyDescent="0.25">
      <c r="A9" s="19" t="s">
        <v>178</v>
      </c>
      <c r="B9" s="20"/>
      <c r="C9" s="20"/>
      <c r="D9" s="20"/>
      <c r="E9" s="20"/>
      <c r="F9" s="20"/>
      <c r="G9" s="449">
        <v>5136</v>
      </c>
      <c r="H9" s="449"/>
      <c r="I9" s="44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</row>
    <row r="10" spans="1:26" x14ac:dyDescent="0.2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1"/>
    </row>
    <row r="11" spans="1:26" x14ac:dyDescent="0.25">
      <c r="A11" s="19" t="s">
        <v>179</v>
      </c>
      <c r="B11" s="20"/>
      <c r="C11" s="20"/>
      <c r="D11" s="20"/>
      <c r="E11" s="20"/>
      <c r="F11" s="20"/>
      <c r="G11" s="448"/>
      <c r="H11" s="448"/>
      <c r="I11" s="448"/>
      <c r="J11" s="448"/>
      <c r="K11" s="448"/>
      <c r="L11" s="448"/>
      <c r="M11" s="448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1"/>
    </row>
    <row r="12" spans="1:26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1"/>
    </row>
    <row r="13" spans="1:26" x14ac:dyDescent="0.25">
      <c r="A13" s="19" t="s">
        <v>180</v>
      </c>
      <c r="B13" s="20"/>
      <c r="C13" s="20"/>
      <c r="D13" s="20"/>
      <c r="E13" s="20"/>
      <c r="F13" s="20"/>
      <c r="G13" s="448">
        <v>2014</v>
      </c>
      <c r="H13" s="448"/>
      <c r="I13" s="448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1"/>
    </row>
    <row r="14" spans="1:26" x14ac:dyDescent="0.25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4"/>
    </row>
    <row r="16" spans="1:26" ht="18.399999999999999" customHeight="1" x14ac:dyDescent="0.25">
      <c r="A16" s="595" t="s">
        <v>161</v>
      </c>
      <c r="B16" s="596"/>
      <c r="C16" s="596"/>
      <c r="D16" s="596"/>
      <c r="E16" s="596"/>
      <c r="F16" s="596"/>
      <c r="G16" s="596"/>
      <c r="H16" s="596"/>
      <c r="I16" s="596"/>
      <c r="J16" s="596"/>
      <c r="K16" s="596"/>
      <c r="L16" s="596"/>
      <c r="M16" s="596"/>
      <c r="N16" s="596"/>
      <c r="O16" s="596"/>
      <c r="P16" s="596"/>
      <c r="Q16" s="596"/>
      <c r="R16" s="596"/>
      <c r="S16" s="596"/>
      <c r="T16" s="596"/>
      <c r="U16" s="597"/>
      <c r="V16" s="452" t="s">
        <v>162</v>
      </c>
      <c r="W16" s="452"/>
      <c r="X16" s="452"/>
      <c r="Y16" s="452"/>
      <c r="Z16" s="452"/>
    </row>
    <row r="17" spans="1:26" ht="14.65" customHeight="1" x14ac:dyDescent="0.25">
      <c r="A17" s="598" t="s">
        <v>2</v>
      </c>
      <c r="B17" s="598"/>
      <c r="C17" s="598"/>
      <c r="D17" s="598"/>
      <c r="E17" s="598"/>
      <c r="F17" s="598"/>
      <c r="G17" s="598"/>
      <c r="H17" s="598"/>
      <c r="I17" s="598"/>
      <c r="J17" s="598"/>
      <c r="K17" s="598"/>
      <c r="L17" s="598"/>
      <c r="M17" s="598"/>
      <c r="N17" s="598"/>
      <c r="O17" s="455" t="s">
        <v>3</v>
      </c>
      <c r="P17" s="456"/>
      <c r="Q17" s="456"/>
      <c r="R17" s="456"/>
      <c r="S17" s="456"/>
      <c r="T17" s="456"/>
      <c r="U17" s="457"/>
      <c r="V17" s="458"/>
      <c r="W17" s="459"/>
      <c r="X17" s="460" t="s">
        <v>4</v>
      </c>
      <c r="Y17" s="460"/>
      <c r="Z17" s="460"/>
    </row>
    <row r="18" spans="1:26" ht="20.65" customHeight="1" x14ac:dyDescent="0.25">
      <c r="A18" s="594" t="s">
        <v>165</v>
      </c>
      <c r="B18" s="464"/>
      <c r="C18" s="461" t="s">
        <v>166</v>
      </c>
      <c r="D18" s="462"/>
      <c r="E18" s="463" t="s">
        <v>167</v>
      </c>
      <c r="F18" s="464"/>
      <c r="G18" s="461" t="s">
        <v>168</v>
      </c>
      <c r="H18" s="462"/>
      <c r="I18" s="50" t="s">
        <v>169</v>
      </c>
      <c r="J18" s="463" t="s">
        <v>170</v>
      </c>
      <c r="K18" s="465"/>
      <c r="L18" s="464"/>
      <c r="M18" s="463" t="s">
        <v>171</v>
      </c>
      <c r="N18" s="464"/>
      <c r="O18" s="463" t="s">
        <v>172</v>
      </c>
      <c r="P18" s="464"/>
      <c r="Q18" s="463" t="s">
        <v>173</v>
      </c>
      <c r="R18" s="466"/>
      <c r="S18" s="467" t="s">
        <v>174</v>
      </c>
      <c r="T18" s="468"/>
      <c r="U18" s="33" t="s">
        <v>177</v>
      </c>
      <c r="V18" s="34"/>
      <c r="W18" s="35"/>
      <c r="X18" s="469" t="s">
        <v>175</v>
      </c>
      <c r="Y18" s="470"/>
      <c r="Z18" s="36" t="s">
        <v>176</v>
      </c>
    </row>
    <row r="19" spans="1:26" ht="20.65" customHeight="1" x14ac:dyDescent="0.25">
      <c r="A19" s="590" t="s">
        <v>185</v>
      </c>
      <c r="B19" s="590"/>
      <c r="C19" s="590"/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</row>
    <row r="20" spans="1:26" ht="13.5" customHeight="1" x14ac:dyDescent="0.25">
      <c r="A20" s="591" t="s">
        <v>17</v>
      </c>
      <c r="B20" s="592"/>
      <c r="C20" s="592"/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3"/>
      <c r="W20" s="485">
        <f>SUM(W21:X40)</f>
        <v>1</v>
      </c>
      <c r="X20" s="486"/>
      <c r="Y20" s="487">
        <f>SUM(Y21:Z39)</f>
        <v>1</v>
      </c>
      <c r="Z20" s="488"/>
    </row>
    <row r="21" spans="1:26" ht="12.2" customHeight="1" x14ac:dyDescent="0.25">
      <c r="A21" s="585">
        <v>11</v>
      </c>
      <c r="B21" s="572">
        <v>0</v>
      </c>
      <c r="C21" s="572"/>
      <c r="D21" s="572">
        <v>0</v>
      </c>
      <c r="E21" s="572"/>
      <c r="F21" s="572">
        <v>1</v>
      </c>
      <c r="G21" s="572"/>
      <c r="H21" s="588"/>
      <c r="I21" s="588"/>
      <c r="J21" s="588"/>
      <c r="K21" s="47"/>
      <c r="L21" s="589"/>
      <c r="M21" s="589"/>
      <c r="N21" s="577">
        <v>1</v>
      </c>
      <c r="O21" s="578"/>
      <c r="P21" s="579">
        <v>1</v>
      </c>
      <c r="Q21" s="580"/>
      <c r="R21" s="581">
        <v>1</v>
      </c>
      <c r="S21" s="580"/>
      <c r="T21" s="48"/>
      <c r="U21" s="46"/>
      <c r="V21" s="49"/>
      <c r="W21" s="582"/>
      <c r="X21" s="583"/>
      <c r="Y21" s="584"/>
      <c r="Z21" s="584"/>
    </row>
    <row r="22" spans="1:26" ht="12.2" customHeight="1" x14ac:dyDescent="0.25">
      <c r="A22" s="586">
        <v>11</v>
      </c>
      <c r="B22" s="489">
        <v>0</v>
      </c>
      <c r="C22" s="587"/>
      <c r="D22" s="489">
        <v>0</v>
      </c>
      <c r="E22" s="587"/>
      <c r="F22" s="489">
        <v>1</v>
      </c>
      <c r="G22" s="587"/>
      <c r="H22" s="564"/>
      <c r="I22" s="587"/>
      <c r="J22" s="587"/>
      <c r="K22" s="26">
        <v>331</v>
      </c>
      <c r="L22" s="493">
        <v>100</v>
      </c>
      <c r="M22" s="493"/>
      <c r="N22" s="575">
        <v>1</v>
      </c>
      <c r="O22" s="472"/>
      <c r="P22" s="473">
        <v>1</v>
      </c>
      <c r="Q22" s="474"/>
      <c r="R22" s="576">
        <v>2</v>
      </c>
      <c r="S22" s="474"/>
      <c r="T22" s="29"/>
      <c r="U22" s="31"/>
      <c r="V22" s="30"/>
      <c r="W22" s="503"/>
      <c r="X22" s="501"/>
      <c r="Y22" s="565"/>
      <c r="Z22" s="565"/>
    </row>
    <row r="23" spans="1:26" ht="12.2" customHeight="1" x14ac:dyDescent="0.25">
      <c r="A23" s="586">
        <v>11</v>
      </c>
      <c r="B23" s="489">
        <v>0</v>
      </c>
      <c r="C23" s="587"/>
      <c r="D23" s="489">
        <v>0</v>
      </c>
      <c r="E23" s="587"/>
      <c r="F23" s="489">
        <v>1</v>
      </c>
      <c r="G23" s="587"/>
      <c r="H23" s="564"/>
      <c r="I23" s="587"/>
      <c r="J23" s="587"/>
      <c r="K23" s="26">
        <v>331</v>
      </c>
      <c r="L23" s="493">
        <v>100</v>
      </c>
      <c r="M23" s="493"/>
      <c r="N23" s="575">
        <v>1</v>
      </c>
      <c r="O23" s="472"/>
      <c r="P23" s="473">
        <v>2</v>
      </c>
      <c r="Q23" s="474"/>
      <c r="R23" s="576">
        <v>1</v>
      </c>
      <c r="S23" s="474"/>
      <c r="T23" s="29"/>
      <c r="U23" s="31"/>
      <c r="V23" s="30"/>
      <c r="W23" s="503"/>
      <c r="X23" s="501"/>
      <c r="Y23" s="565"/>
      <c r="Z23" s="565"/>
    </row>
    <row r="24" spans="1:26" ht="12.2" customHeight="1" x14ac:dyDescent="0.25">
      <c r="A24" s="586">
        <v>11</v>
      </c>
      <c r="B24" s="489">
        <v>0</v>
      </c>
      <c r="C24" s="587"/>
      <c r="D24" s="489">
        <v>0</v>
      </c>
      <c r="E24" s="587"/>
      <c r="F24" s="489">
        <v>1</v>
      </c>
      <c r="G24" s="587"/>
      <c r="H24" s="564"/>
      <c r="I24" s="587"/>
      <c r="J24" s="587"/>
      <c r="K24" s="26">
        <v>331</v>
      </c>
      <c r="L24" s="493">
        <v>100</v>
      </c>
      <c r="M24" s="493"/>
      <c r="N24" s="575">
        <v>1</v>
      </c>
      <c r="O24" s="472"/>
      <c r="P24" s="473">
        <v>2</v>
      </c>
      <c r="Q24" s="474"/>
      <c r="R24" s="576">
        <v>2</v>
      </c>
      <c r="S24" s="474"/>
      <c r="T24" s="29"/>
      <c r="U24" s="31"/>
      <c r="V24" s="30"/>
      <c r="W24" s="503"/>
      <c r="X24" s="501"/>
      <c r="Y24" s="565"/>
      <c r="Z24" s="565"/>
    </row>
    <row r="25" spans="1:26" ht="12.2" customHeight="1" x14ac:dyDescent="0.25">
      <c r="A25" s="586">
        <v>11</v>
      </c>
      <c r="B25" s="489">
        <v>0</v>
      </c>
      <c r="C25" s="587"/>
      <c r="D25" s="489">
        <v>0</v>
      </c>
      <c r="E25" s="587"/>
      <c r="F25" s="489">
        <v>1</v>
      </c>
      <c r="G25" s="587"/>
      <c r="H25" s="564"/>
      <c r="I25" s="587"/>
      <c r="J25" s="587"/>
      <c r="K25" s="26">
        <v>331</v>
      </c>
      <c r="L25" s="493">
        <v>100</v>
      </c>
      <c r="M25" s="493"/>
      <c r="N25" s="575">
        <v>1</v>
      </c>
      <c r="O25" s="472"/>
      <c r="P25" s="473">
        <v>2</v>
      </c>
      <c r="Q25" s="474"/>
      <c r="R25" s="576">
        <v>3</v>
      </c>
      <c r="S25" s="474"/>
      <c r="T25" s="29"/>
      <c r="U25" s="31"/>
      <c r="V25" s="30"/>
      <c r="W25" s="503"/>
      <c r="X25" s="501"/>
      <c r="Y25" s="565"/>
      <c r="Z25" s="565"/>
    </row>
    <row r="26" spans="1:26" ht="12.2" customHeight="1" x14ac:dyDescent="0.25">
      <c r="A26" s="586">
        <v>11</v>
      </c>
      <c r="B26" s="489">
        <v>0</v>
      </c>
      <c r="C26" s="587"/>
      <c r="D26" s="489">
        <v>0</v>
      </c>
      <c r="E26" s="587"/>
      <c r="F26" s="489">
        <v>1</v>
      </c>
      <c r="G26" s="587"/>
      <c r="H26" s="564"/>
      <c r="I26" s="587"/>
      <c r="J26" s="587"/>
      <c r="K26" s="26">
        <v>331</v>
      </c>
      <c r="L26" s="493">
        <v>100</v>
      </c>
      <c r="M26" s="493"/>
      <c r="N26" s="575">
        <v>1</v>
      </c>
      <c r="O26" s="472"/>
      <c r="P26" s="473">
        <v>3</v>
      </c>
      <c r="Q26" s="474"/>
      <c r="R26" s="576">
        <v>3</v>
      </c>
      <c r="S26" s="474"/>
      <c r="T26" s="29"/>
      <c r="U26" s="31"/>
      <c r="V26" s="30"/>
      <c r="W26" s="503">
        <v>1</v>
      </c>
      <c r="X26" s="501"/>
      <c r="Y26" s="565"/>
      <c r="Z26" s="565"/>
    </row>
    <row r="27" spans="1:26" ht="12.2" customHeight="1" x14ac:dyDescent="0.25">
      <c r="A27" s="586">
        <v>11</v>
      </c>
      <c r="B27" s="489">
        <v>0</v>
      </c>
      <c r="C27" s="587"/>
      <c r="D27" s="489">
        <v>0</v>
      </c>
      <c r="E27" s="587"/>
      <c r="F27" s="489">
        <v>1</v>
      </c>
      <c r="G27" s="587"/>
      <c r="H27" s="564"/>
      <c r="I27" s="587"/>
      <c r="J27" s="587"/>
      <c r="K27" s="26">
        <v>331</v>
      </c>
      <c r="L27" s="493">
        <v>100</v>
      </c>
      <c r="M27" s="493"/>
      <c r="N27" s="575">
        <v>1</v>
      </c>
      <c r="O27" s="472"/>
      <c r="P27" s="473">
        <v>3</v>
      </c>
      <c r="Q27" s="474"/>
      <c r="R27" s="576">
        <v>4</v>
      </c>
      <c r="S27" s="474"/>
      <c r="T27" s="29"/>
      <c r="U27" s="31"/>
      <c r="V27" s="30"/>
      <c r="W27" s="503"/>
      <c r="X27" s="501"/>
      <c r="Y27" s="565">
        <v>1</v>
      </c>
      <c r="Z27" s="565"/>
    </row>
    <row r="28" spans="1:26" ht="12.2" customHeight="1" x14ac:dyDescent="0.25">
      <c r="A28" s="586">
        <v>11</v>
      </c>
      <c r="B28" s="489">
        <v>0</v>
      </c>
      <c r="C28" s="587"/>
      <c r="D28" s="489">
        <v>0</v>
      </c>
      <c r="E28" s="587"/>
      <c r="F28" s="489">
        <v>1</v>
      </c>
      <c r="G28" s="587"/>
      <c r="H28" s="564"/>
      <c r="I28" s="587"/>
      <c r="J28" s="587"/>
      <c r="K28" s="26">
        <v>331</v>
      </c>
      <c r="L28" s="493">
        <v>100</v>
      </c>
      <c r="M28" s="493"/>
      <c r="N28" s="575">
        <v>1</v>
      </c>
      <c r="O28" s="472"/>
      <c r="P28" s="473">
        <v>3</v>
      </c>
      <c r="Q28" s="474"/>
      <c r="R28" s="576">
        <v>7</v>
      </c>
      <c r="S28" s="474"/>
      <c r="T28" s="29"/>
      <c r="U28" s="31"/>
      <c r="V28" s="30"/>
      <c r="W28" s="503"/>
      <c r="X28" s="501"/>
      <c r="Y28" s="565"/>
      <c r="Z28" s="565"/>
    </row>
    <row r="29" spans="1:26" ht="12.2" customHeight="1" x14ac:dyDescent="0.25">
      <c r="A29" s="586">
        <v>11</v>
      </c>
      <c r="B29" s="489">
        <v>0</v>
      </c>
      <c r="C29" s="587"/>
      <c r="D29" s="489">
        <v>0</v>
      </c>
      <c r="E29" s="587"/>
      <c r="F29" s="489">
        <v>1</v>
      </c>
      <c r="G29" s="587"/>
      <c r="H29" s="564"/>
      <c r="I29" s="587"/>
      <c r="J29" s="587"/>
      <c r="K29" s="26">
        <v>331</v>
      </c>
      <c r="L29" s="493">
        <v>100</v>
      </c>
      <c r="M29" s="493"/>
      <c r="N29" s="575">
        <v>1</v>
      </c>
      <c r="O29" s="472"/>
      <c r="P29" s="473">
        <v>3</v>
      </c>
      <c r="Q29" s="474"/>
      <c r="R29" s="576">
        <v>8</v>
      </c>
      <c r="S29" s="474"/>
      <c r="T29" s="29"/>
      <c r="U29" s="31"/>
      <c r="V29" s="30"/>
      <c r="W29" s="503"/>
      <c r="X29" s="501"/>
      <c r="Y29" s="565"/>
      <c r="Z29" s="565"/>
    </row>
    <row r="30" spans="1:26" ht="12.2" customHeight="1" x14ac:dyDescent="0.25">
      <c r="A30" s="586">
        <v>11</v>
      </c>
      <c r="B30" s="489">
        <v>0</v>
      </c>
      <c r="C30" s="587"/>
      <c r="D30" s="489">
        <v>0</v>
      </c>
      <c r="E30" s="587"/>
      <c r="F30" s="489">
        <v>1</v>
      </c>
      <c r="G30" s="587"/>
      <c r="H30" s="564"/>
      <c r="I30" s="587"/>
      <c r="J30" s="587"/>
      <c r="K30" s="26">
        <v>331</v>
      </c>
      <c r="L30" s="493">
        <v>100</v>
      </c>
      <c r="M30" s="493"/>
      <c r="N30" s="575">
        <v>1</v>
      </c>
      <c r="O30" s="472"/>
      <c r="P30" s="473">
        <v>4</v>
      </c>
      <c r="Q30" s="474"/>
      <c r="R30" s="576">
        <v>1</v>
      </c>
      <c r="S30" s="474"/>
      <c r="T30" s="29"/>
      <c r="U30" s="31"/>
      <c r="V30" s="30"/>
      <c r="W30" s="503"/>
      <c r="X30" s="501"/>
      <c r="Y30" s="565"/>
      <c r="Z30" s="565"/>
    </row>
    <row r="31" spans="1:26" ht="12.2" customHeight="1" x14ac:dyDescent="0.25">
      <c r="A31" s="586">
        <v>11</v>
      </c>
      <c r="B31" s="489">
        <v>0</v>
      </c>
      <c r="C31" s="587"/>
      <c r="D31" s="489">
        <v>0</v>
      </c>
      <c r="E31" s="587"/>
      <c r="F31" s="489">
        <v>1</v>
      </c>
      <c r="G31" s="587"/>
      <c r="H31" s="564"/>
      <c r="I31" s="587"/>
      <c r="J31" s="587"/>
      <c r="K31" s="26">
        <v>331</v>
      </c>
      <c r="L31" s="493">
        <v>100</v>
      </c>
      <c r="M31" s="493"/>
      <c r="N31" s="575">
        <v>1</v>
      </c>
      <c r="O31" s="472"/>
      <c r="P31" s="473">
        <v>5</v>
      </c>
      <c r="Q31" s="474"/>
      <c r="R31" s="576">
        <v>1</v>
      </c>
      <c r="S31" s="474"/>
      <c r="T31" s="29"/>
      <c r="U31" s="31"/>
      <c r="V31" s="30"/>
      <c r="W31" s="503"/>
      <c r="X31" s="501"/>
      <c r="Y31" s="565"/>
      <c r="Z31" s="565"/>
    </row>
    <row r="32" spans="1:26" ht="12.2" customHeight="1" x14ac:dyDescent="0.25">
      <c r="A32" s="586">
        <v>11</v>
      </c>
      <c r="B32" s="489">
        <v>0</v>
      </c>
      <c r="C32" s="587"/>
      <c r="D32" s="489">
        <v>0</v>
      </c>
      <c r="E32" s="587"/>
      <c r="F32" s="489">
        <v>1</v>
      </c>
      <c r="G32" s="587"/>
      <c r="H32" s="564"/>
      <c r="I32" s="587"/>
      <c r="J32" s="587"/>
      <c r="K32" s="26">
        <v>331</v>
      </c>
      <c r="L32" s="493">
        <v>100</v>
      </c>
      <c r="M32" s="493"/>
      <c r="N32" s="575">
        <v>1</v>
      </c>
      <c r="O32" s="472"/>
      <c r="P32" s="473">
        <v>5</v>
      </c>
      <c r="Q32" s="474"/>
      <c r="R32" s="576">
        <v>2</v>
      </c>
      <c r="S32" s="474"/>
      <c r="T32" s="29"/>
      <c r="U32" s="31"/>
      <c r="V32" s="30"/>
      <c r="W32" s="503"/>
      <c r="X32" s="501"/>
      <c r="Y32" s="565"/>
      <c r="Z32" s="565"/>
    </row>
    <row r="33" spans="1:26" ht="12.2" customHeight="1" x14ac:dyDescent="0.25">
      <c r="A33" s="586">
        <v>11</v>
      </c>
      <c r="B33" s="489">
        <v>0</v>
      </c>
      <c r="C33" s="587"/>
      <c r="D33" s="489">
        <v>0</v>
      </c>
      <c r="E33" s="587"/>
      <c r="F33" s="489">
        <v>1</v>
      </c>
      <c r="G33" s="587"/>
      <c r="H33" s="564"/>
      <c r="I33" s="587"/>
      <c r="J33" s="587"/>
      <c r="K33" s="26">
        <v>331</v>
      </c>
      <c r="L33" s="493">
        <v>100</v>
      </c>
      <c r="M33" s="493"/>
      <c r="N33" s="575">
        <v>1</v>
      </c>
      <c r="O33" s="472"/>
      <c r="P33" s="473">
        <v>6</v>
      </c>
      <c r="Q33" s="474"/>
      <c r="R33" s="576">
        <v>1</v>
      </c>
      <c r="S33" s="474"/>
      <c r="T33" s="29"/>
      <c r="U33" s="31"/>
      <c r="V33" s="30"/>
      <c r="W33" s="503"/>
      <c r="X33" s="501"/>
      <c r="Y33" s="565"/>
      <c r="Z33" s="565"/>
    </row>
    <row r="34" spans="1:26" ht="12.2" customHeight="1" x14ac:dyDescent="0.25">
      <c r="A34" s="586">
        <v>11</v>
      </c>
      <c r="B34" s="489">
        <v>0</v>
      </c>
      <c r="C34" s="587"/>
      <c r="D34" s="489">
        <v>0</v>
      </c>
      <c r="E34" s="587"/>
      <c r="F34" s="489">
        <v>1</v>
      </c>
      <c r="G34" s="587"/>
      <c r="H34" s="564"/>
      <c r="I34" s="587"/>
      <c r="J34" s="587"/>
      <c r="K34" s="26">
        <v>331</v>
      </c>
      <c r="L34" s="493">
        <v>100</v>
      </c>
      <c r="M34" s="493"/>
      <c r="N34" s="575">
        <v>1</v>
      </c>
      <c r="O34" s="472"/>
      <c r="P34" s="473">
        <v>6</v>
      </c>
      <c r="Q34" s="474"/>
      <c r="R34" s="576">
        <v>2</v>
      </c>
      <c r="S34" s="474"/>
      <c r="T34" s="29"/>
      <c r="U34" s="31"/>
      <c r="V34" s="30"/>
      <c r="W34" s="503"/>
      <c r="X34" s="501"/>
      <c r="Y34" s="565"/>
      <c r="Z34" s="565"/>
    </row>
    <row r="35" spans="1:26" ht="12.2" customHeight="1" x14ac:dyDescent="0.25">
      <c r="A35" s="586">
        <v>11</v>
      </c>
      <c r="B35" s="489">
        <v>0</v>
      </c>
      <c r="C35" s="587"/>
      <c r="D35" s="489">
        <v>0</v>
      </c>
      <c r="E35" s="587"/>
      <c r="F35" s="489">
        <v>1</v>
      </c>
      <c r="G35" s="587"/>
      <c r="H35" s="564"/>
      <c r="I35" s="587"/>
      <c r="J35" s="587"/>
      <c r="K35" s="26">
        <v>331</v>
      </c>
      <c r="L35" s="493">
        <v>100</v>
      </c>
      <c r="M35" s="493"/>
      <c r="N35" s="575">
        <v>1</v>
      </c>
      <c r="O35" s="472"/>
      <c r="P35" s="473">
        <v>8</v>
      </c>
      <c r="Q35" s="474"/>
      <c r="R35" s="576">
        <v>1</v>
      </c>
      <c r="S35" s="474"/>
      <c r="T35" s="29"/>
      <c r="U35" s="31"/>
      <c r="V35" s="30"/>
      <c r="W35" s="503"/>
      <c r="X35" s="501"/>
      <c r="Y35" s="565"/>
      <c r="Z35" s="565"/>
    </row>
    <row r="36" spans="1:26" ht="12.2" customHeight="1" x14ac:dyDescent="0.25">
      <c r="A36" s="586">
        <v>11</v>
      </c>
      <c r="B36" s="489">
        <v>0</v>
      </c>
      <c r="C36" s="587"/>
      <c r="D36" s="489">
        <v>0</v>
      </c>
      <c r="E36" s="587"/>
      <c r="F36" s="489">
        <v>1</v>
      </c>
      <c r="G36" s="587"/>
      <c r="H36" s="564"/>
      <c r="I36" s="587"/>
      <c r="J36" s="587"/>
      <c r="K36" s="26">
        <v>331</v>
      </c>
      <c r="L36" s="493">
        <v>100</v>
      </c>
      <c r="M36" s="493"/>
      <c r="N36" s="575">
        <v>1</v>
      </c>
      <c r="O36" s="472"/>
      <c r="P36" s="473">
        <v>8</v>
      </c>
      <c r="Q36" s="474"/>
      <c r="R36" s="576">
        <v>3</v>
      </c>
      <c r="S36" s="474"/>
      <c r="T36" s="29"/>
      <c r="U36" s="31"/>
      <c r="V36" s="30"/>
      <c r="W36" s="503"/>
      <c r="X36" s="501"/>
      <c r="Y36" s="565"/>
      <c r="Z36" s="565"/>
    </row>
    <row r="37" spans="1:26" ht="12.2" customHeight="1" x14ac:dyDescent="0.25">
      <c r="A37" s="586">
        <v>11</v>
      </c>
      <c r="B37" s="489">
        <v>0</v>
      </c>
      <c r="C37" s="587"/>
      <c r="D37" s="489">
        <v>0</v>
      </c>
      <c r="E37" s="587"/>
      <c r="F37" s="489">
        <v>1</v>
      </c>
      <c r="G37" s="587"/>
      <c r="H37" s="564"/>
      <c r="I37" s="587"/>
      <c r="J37" s="587"/>
      <c r="K37" s="26">
        <v>331</v>
      </c>
      <c r="L37" s="493">
        <v>100</v>
      </c>
      <c r="M37" s="493"/>
      <c r="N37" s="575">
        <v>1</v>
      </c>
      <c r="O37" s="472"/>
      <c r="P37" s="473">
        <v>8</v>
      </c>
      <c r="Q37" s="474"/>
      <c r="R37" s="576">
        <v>4</v>
      </c>
      <c r="S37" s="474"/>
      <c r="T37" s="29"/>
      <c r="U37" s="31"/>
      <c r="V37" s="30"/>
      <c r="W37" s="503"/>
      <c r="X37" s="501"/>
      <c r="Y37" s="565"/>
      <c r="Z37" s="565"/>
    </row>
    <row r="38" spans="1:26" ht="12.2" customHeight="1" x14ac:dyDescent="0.25">
      <c r="A38" s="586">
        <v>11</v>
      </c>
      <c r="B38" s="489">
        <v>0</v>
      </c>
      <c r="C38" s="587"/>
      <c r="D38" s="489">
        <v>0</v>
      </c>
      <c r="E38" s="587"/>
      <c r="F38" s="489">
        <v>1</v>
      </c>
      <c r="G38" s="587"/>
      <c r="H38" s="564"/>
      <c r="I38" s="587"/>
      <c r="J38" s="587"/>
      <c r="K38" s="26">
        <v>331</v>
      </c>
      <c r="L38" s="493">
        <v>100</v>
      </c>
      <c r="M38" s="493"/>
      <c r="N38" s="575">
        <v>1</v>
      </c>
      <c r="O38" s="472"/>
      <c r="P38" s="473">
        <v>9</v>
      </c>
      <c r="Q38" s="474"/>
      <c r="R38" s="576">
        <v>1</v>
      </c>
      <c r="S38" s="474"/>
      <c r="T38" s="29"/>
      <c r="U38" s="31"/>
      <c r="V38" s="30"/>
      <c r="W38" s="503"/>
      <c r="X38" s="501"/>
      <c r="Y38" s="565"/>
      <c r="Z38" s="565"/>
    </row>
    <row r="39" spans="1:26" ht="12.2" customHeight="1" x14ac:dyDescent="0.25">
      <c r="A39" s="586">
        <v>11</v>
      </c>
      <c r="B39" s="489">
        <v>0</v>
      </c>
      <c r="C39" s="587"/>
      <c r="D39" s="489">
        <v>0</v>
      </c>
      <c r="E39" s="587"/>
      <c r="F39" s="489">
        <v>1</v>
      </c>
      <c r="G39" s="587"/>
      <c r="H39" s="564"/>
      <c r="I39" s="587"/>
      <c r="J39" s="587"/>
      <c r="K39" s="26">
        <v>331</v>
      </c>
      <c r="L39" s="493">
        <v>100</v>
      </c>
      <c r="M39" s="493"/>
      <c r="N39" s="575">
        <v>1</v>
      </c>
      <c r="O39" s="472"/>
      <c r="P39" s="473">
        <v>9</v>
      </c>
      <c r="Q39" s="474"/>
      <c r="R39" s="576">
        <v>2</v>
      </c>
      <c r="S39" s="474"/>
      <c r="T39" s="29"/>
      <c r="U39" s="31"/>
      <c r="V39" s="30"/>
      <c r="W39" s="503"/>
      <c r="X39" s="501"/>
      <c r="Y39" s="565"/>
      <c r="Z39" s="565"/>
    </row>
    <row r="40" spans="1:26" ht="12.2" customHeight="1" x14ac:dyDescent="0.25">
      <c r="A40" s="586">
        <v>11</v>
      </c>
      <c r="B40" s="489">
        <v>0</v>
      </c>
      <c r="C40" s="587"/>
      <c r="D40" s="489">
        <v>0</v>
      </c>
      <c r="E40" s="587"/>
      <c r="F40" s="489">
        <v>1</v>
      </c>
      <c r="G40" s="587"/>
      <c r="H40" s="564"/>
      <c r="I40" s="587"/>
      <c r="J40" s="587"/>
      <c r="K40" s="26">
        <v>331</v>
      </c>
      <c r="L40" s="493">
        <v>100</v>
      </c>
      <c r="M40" s="493"/>
      <c r="N40" s="575">
        <v>1</v>
      </c>
      <c r="O40" s="472"/>
      <c r="P40" s="473">
        <v>9</v>
      </c>
      <c r="Q40" s="474"/>
      <c r="R40" s="576">
        <v>3</v>
      </c>
      <c r="S40" s="474"/>
      <c r="T40" s="29"/>
      <c r="U40" s="31"/>
      <c r="V40" s="30"/>
      <c r="W40" s="503"/>
      <c r="X40" s="501"/>
      <c r="Y40" s="565"/>
      <c r="Z40" s="565"/>
    </row>
    <row r="41" spans="1:26" ht="13.7" customHeight="1" x14ac:dyDescent="0.25">
      <c r="A41" s="566" t="s">
        <v>18</v>
      </c>
      <c r="B41" s="567"/>
      <c r="C41" s="567"/>
      <c r="D41" s="567"/>
      <c r="E41" s="567"/>
      <c r="F41" s="567"/>
      <c r="G41" s="567"/>
      <c r="H41" s="567"/>
      <c r="I41" s="567"/>
      <c r="J41" s="567"/>
      <c r="K41" s="567"/>
      <c r="L41" s="567"/>
      <c r="M41" s="567"/>
      <c r="N41" s="567"/>
      <c r="O41" s="567"/>
      <c r="P41" s="567"/>
      <c r="Q41" s="567"/>
      <c r="R41" s="567"/>
      <c r="S41" s="568"/>
      <c r="T41" s="569"/>
      <c r="U41" s="570"/>
      <c r="V41" s="571"/>
      <c r="W41" s="559">
        <f>SUM(X42:X69)</f>
        <v>1</v>
      </c>
      <c r="X41" s="560"/>
      <c r="Y41" s="559">
        <f>SUM(Y42:Z69)</f>
        <v>1</v>
      </c>
      <c r="Z41" s="560"/>
    </row>
    <row r="42" spans="1:26" ht="12.2" customHeight="1" x14ac:dyDescent="0.25">
      <c r="A42" s="517">
        <v>11</v>
      </c>
      <c r="B42" s="450">
        <v>0</v>
      </c>
      <c r="C42" s="451"/>
      <c r="D42" s="450">
        <v>0</v>
      </c>
      <c r="E42" s="451"/>
      <c r="F42" s="450">
        <v>1</v>
      </c>
      <c r="G42" s="451"/>
      <c r="H42" s="450"/>
      <c r="I42" s="451"/>
      <c r="J42" s="489"/>
      <c r="K42" s="27">
        <v>331</v>
      </c>
      <c r="L42" s="565">
        <v>100</v>
      </c>
      <c r="M42" s="565"/>
      <c r="N42" s="565">
        <v>2</v>
      </c>
      <c r="O42" s="565"/>
      <c r="P42" s="565">
        <v>1</v>
      </c>
      <c r="Q42" s="565"/>
      <c r="R42" s="565">
        <v>2</v>
      </c>
      <c r="S42" s="565"/>
      <c r="T42" s="32"/>
      <c r="U42" s="28"/>
      <c r="V42" s="32"/>
      <c r="W42" s="37"/>
      <c r="X42" s="38"/>
      <c r="Y42" s="565"/>
      <c r="Z42" s="565"/>
    </row>
    <row r="43" spans="1:26" ht="12.2" customHeight="1" x14ac:dyDescent="0.25">
      <c r="A43" s="518"/>
      <c r="B43" s="490"/>
      <c r="C43" s="491"/>
      <c r="D43" s="490"/>
      <c r="E43" s="491"/>
      <c r="F43" s="490"/>
      <c r="G43" s="491"/>
      <c r="H43" s="490"/>
      <c r="I43" s="491"/>
      <c r="J43" s="489"/>
      <c r="K43" s="27">
        <v>331</v>
      </c>
      <c r="L43" s="565">
        <v>100</v>
      </c>
      <c r="M43" s="565"/>
      <c r="N43" s="565">
        <v>2</v>
      </c>
      <c r="O43" s="565"/>
      <c r="P43" s="565">
        <v>1</v>
      </c>
      <c r="Q43" s="565"/>
      <c r="R43" s="565">
        <v>3</v>
      </c>
      <c r="S43" s="565"/>
      <c r="T43" s="31"/>
      <c r="U43" s="30"/>
      <c r="V43" s="31"/>
      <c r="W43" s="37"/>
      <c r="X43" s="38"/>
      <c r="Y43" s="565"/>
      <c r="Z43" s="565"/>
    </row>
    <row r="44" spans="1:26" ht="12.2" customHeight="1" x14ac:dyDescent="0.25">
      <c r="A44" s="518"/>
      <c r="B44" s="490"/>
      <c r="C44" s="491"/>
      <c r="D44" s="490"/>
      <c r="E44" s="491"/>
      <c r="F44" s="490"/>
      <c r="G44" s="491"/>
      <c r="H44" s="490"/>
      <c r="I44" s="491"/>
      <c r="J44" s="489"/>
      <c r="K44" s="27">
        <v>331</v>
      </c>
      <c r="L44" s="565">
        <v>100</v>
      </c>
      <c r="M44" s="565"/>
      <c r="N44" s="565">
        <v>2</v>
      </c>
      <c r="O44" s="565"/>
      <c r="P44" s="565">
        <v>1</v>
      </c>
      <c r="Q44" s="565"/>
      <c r="R44" s="565">
        <v>4</v>
      </c>
      <c r="S44" s="565"/>
      <c r="T44" s="31"/>
      <c r="U44" s="30"/>
      <c r="V44" s="31"/>
      <c r="W44" s="37"/>
      <c r="X44" s="38"/>
      <c r="Y44" s="565"/>
      <c r="Z44" s="565"/>
    </row>
    <row r="45" spans="1:26" ht="12.2" customHeight="1" x14ac:dyDescent="0.25">
      <c r="A45" s="518"/>
      <c r="B45" s="490"/>
      <c r="C45" s="491"/>
      <c r="D45" s="490"/>
      <c r="E45" s="491"/>
      <c r="F45" s="490"/>
      <c r="G45" s="491"/>
      <c r="H45" s="490"/>
      <c r="I45" s="491"/>
      <c r="J45" s="489"/>
      <c r="K45" s="27">
        <v>331</v>
      </c>
      <c r="L45" s="565">
        <v>100</v>
      </c>
      <c r="M45" s="565"/>
      <c r="N45" s="565">
        <v>2</v>
      </c>
      <c r="O45" s="565"/>
      <c r="P45" s="565">
        <v>1</v>
      </c>
      <c r="Q45" s="565"/>
      <c r="R45" s="565">
        <v>5</v>
      </c>
      <c r="S45" s="565"/>
      <c r="T45" s="31"/>
      <c r="U45" s="30"/>
      <c r="V45" s="31"/>
      <c r="W45" s="37"/>
      <c r="X45" s="38"/>
      <c r="Y45" s="565"/>
      <c r="Z45" s="565"/>
    </row>
    <row r="46" spans="1:26" ht="12.2" customHeight="1" x14ac:dyDescent="0.25">
      <c r="A46" s="518"/>
      <c r="B46" s="490"/>
      <c r="C46" s="491"/>
      <c r="D46" s="490"/>
      <c r="E46" s="491"/>
      <c r="F46" s="490"/>
      <c r="G46" s="491"/>
      <c r="H46" s="490"/>
      <c r="I46" s="491"/>
      <c r="J46" s="489"/>
      <c r="K46" s="27">
        <v>331</v>
      </c>
      <c r="L46" s="565">
        <v>100</v>
      </c>
      <c r="M46" s="565"/>
      <c r="N46" s="565">
        <v>2</v>
      </c>
      <c r="O46" s="565"/>
      <c r="P46" s="565">
        <v>2</v>
      </c>
      <c r="Q46" s="565"/>
      <c r="R46" s="565">
        <v>1</v>
      </c>
      <c r="S46" s="565"/>
      <c r="T46" s="31"/>
      <c r="U46" s="30"/>
      <c r="V46" s="31"/>
      <c r="W46" s="37"/>
      <c r="X46" s="38"/>
      <c r="Y46" s="565"/>
      <c r="Z46" s="565"/>
    </row>
    <row r="47" spans="1:26" ht="12.2" customHeight="1" x14ac:dyDescent="0.25">
      <c r="A47" s="518"/>
      <c r="B47" s="490"/>
      <c r="C47" s="491"/>
      <c r="D47" s="490"/>
      <c r="E47" s="491"/>
      <c r="F47" s="490"/>
      <c r="G47" s="491"/>
      <c r="H47" s="490"/>
      <c r="I47" s="491"/>
      <c r="J47" s="489"/>
      <c r="K47" s="27">
        <v>331</v>
      </c>
      <c r="L47" s="565">
        <v>100</v>
      </c>
      <c r="M47" s="565"/>
      <c r="N47" s="565">
        <v>2</v>
      </c>
      <c r="O47" s="565"/>
      <c r="P47" s="565">
        <v>2</v>
      </c>
      <c r="Q47" s="565"/>
      <c r="R47" s="565">
        <v>2</v>
      </c>
      <c r="S47" s="565"/>
      <c r="T47" s="31"/>
      <c r="U47" s="30"/>
      <c r="V47" s="31"/>
      <c r="W47" s="37"/>
      <c r="X47" s="38"/>
      <c r="Y47" s="565"/>
      <c r="Z47" s="565"/>
    </row>
    <row r="48" spans="1:26" ht="12.2" customHeight="1" x14ac:dyDescent="0.25">
      <c r="A48" s="518"/>
      <c r="B48" s="490"/>
      <c r="C48" s="491"/>
      <c r="D48" s="490"/>
      <c r="E48" s="491"/>
      <c r="F48" s="490"/>
      <c r="G48" s="491"/>
      <c r="H48" s="490"/>
      <c r="I48" s="491"/>
      <c r="J48" s="489"/>
      <c r="K48" s="27">
        <v>331</v>
      </c>
      <c r="L48" s="565">
        <v>100</v>
      </c>
      <c r="M48" s="565"/>
      <c r="N48" s="565">
        <v>2</v>
      </c>
      <c r="O48" s="565"/>
      <c r="P48" s="565">
        <v>2</v>
      </c>
      <c r="Q48" s="565"/>
      <c r="R48" s="565">
        <v>3</v>
      </c>
      <c r="S48" s="565"/>
      <c r="T48" s="31"/>
      <c r="U48" s="30"/>
      <c r="V48" s="31"/>
      <c r="W48" s="37"/>
      <c r="X48" s="38"/>
      <c r="Y48" s="565"/>
      <c r="Z48" s="565"/>
    </row>
    <row r="49" spans="1:26" ht="12.2" customHeight="1" x14ac:dyDescent="0.25">
      <c r="A49" s="518"/>
      <c r="B49" s="490"/>
      <c r="C49" s="491"/>
      <c r="D49" s="490"/>
      <c r="E49" s="491"/>
      <c r="F49" s="490"/>
      <c r="G49" s="491"/>
      <c r="H49" s="490"/>
      <c r="I49" s="491"/>
      <c r="J49" s="489"/>
      <c r="K49" s="27">
        <v>331</v>
      </c>
      <c r="L49" s="565">
        <v>100</v>
      </c>
      <c r="M49" s="565"/>
      <c r="N49" s="565">
        <v>2</v>
      </c>
      <c r="O49" s="565"/>
      <c r="P49" s="565">
        <v>2</v>
      </c>
      <c r="Q49" s="565"/>
      <c r="R49" s="565">
        <v>4</v>
      </c>
      <c r="S49" s="565"/>
      <c r="T49" s="31"/>
      <c r="U49" s="30"/>
      <c r="V49" s="31"/>
      <c r="W49" s="37"/>
      <c r="X49" s="38"/>
      <c r="Y49" s="565"/>
      <c r="Z49" s="565"/>
    </row>
    <row r="50" spans="1:26" ht="12.2" customHeight="1" x14ac:dyDescent="0.25">
      <c r="A50" s="518"/>
      <c r="B50" s="490"/>
      <c r="C50" s="491"/>
      <c r="D50" s="490"/>
      <c r="E50" s="491"/>
      <c r="F50" s="490"/>
      <c r="G50" s="491"/>
      <c r="H50" s="490"/>
      <c r="I50" s="491"/>
      <c r="J50" s="489"/>
      <c r="K50" s="27">
        <v>331</v>
      </c>
      <c r="L50" s="565">
        <v>100</v>
      </c>
      <c r="M50" s="565"/>
      <c r="N50" s="565">
        <v>2</v>
      </c>
      <c r="O50" s="565"/>
      <c r="P50" s="565">
        <v>3</v>
      </c>
      <c r="Q50" s="565"/>
      <c r="R50" s="565">
        <v>1</v>
      </c>
      <c r="S50" s="565"/>
      <c r="T50" s="31"/>
      <c r="U50" s="30"/>
      <c r="V50" s="31"/>
      <c r="W50" s="37"/>
      <c r="X50" s="38"/>
      <c r="Y50" s="565"/>
      <c r="Z50" s="565"/>
    </row>
    <row r="51" spans="1:26" ht="12.2" customHeight="1" x14ac:dyDescent="0.25">
      <c r="A51" s="518"/>
      <c r="B51" s="490"/>
      <c r="C51" s="491"/>
      <c r="D51" s="490"/>
      <c r="E51" s="491"/>
      <c r="F51" s="490"/>
      <c r="G51" s="491"/>
      <c r="H51" s="490"/>
      <c r="I51" s="491"/>
      <c r="J51" s="489"/>
      <c r="K51" s="27">
        <v>331</v>
      </c>
      <c r="L51" s="565">
        <v>100</v>
      </c>
      <c r="M51" s="565"/>
      <c r="N51" s="565">
        <v>2</v>
      </c>
      <c r="O51" s="565"/>
      <c r="P51" s="565">
        <v>3</v>
      </c>
      <c r="Q51" s="565"/>
      <c r="R51" s="565">
        <v>2</v>
      </c>
      <c r="S51" s="565"/>
      <c r="T51" s="31"/>
      <c r="U51" s="30"/>
      <c r="V51" s="31"/>
      <c r="W51" s="37"/>
      <c r="X51" s="38">
        <v>1</v>
      </c>
      <c r="Y51" s="565">
        <v>1</v>
      </c>
      <c r="Z51" s="565"/>
    </row>
    <row r="52" spans="1:26" ht="12.2" customHeight="1" x14ac:dyDescent="0.25">
      <c r="A52" s="518"/>
      <c r="B52" s="490"/>
      <c r="C52" s="491"/>
      <c r="D52" s="490"/>
      <c r="E52" s="491"/>
      <c r="F52" s="490"/>
      <c r="G52" s="491"/>
      <c r="H52" s="490"/>
      <c r="I52" s="491"/>
      <c r="J52" s="489"/>
      <c r="K52" s="27">
        <v>331</v>
      </c>
      <c r="L52" s="565">
        <v>100</v>
      </c>
      <c r="M52" s="565"/>
      <c r="N52" s="565">
        <v>2</v>
      </c>
      <c r="O52" s="565"/>
      <c r="P52" s="565">
        <v>4</v>
      </c>
      <c r="Q52" s="565"/>
      <c r="R52" s="565">
        <v>1</v>
      </c>
      <c r="S52" s="565"/>
      <c r="T52" s="31"/>
      <c r="U52" s="30"/>
      <c r="V52" s="31"/>
      <c r="W52" s="37"/>
      <c r="X52" s="38"/>
      <c r="Y52" s="565"/>
      <c r="Z52" s="565"/>
    </row>
    <row r="53" spans="1:26" ht="12.2" customHeight="1" x14ac:dyDescent="0.25">
      <c r="A53" s="518"/>
      <c r="B53" s="490"/>
      <c r="C53" s="491"/>
      <c r="D53" s="490"/>
      <c r="E53" s="491"/>
      <c r="F53" s="490"/>
      <c r="G53" s="491"/>
      <c r="H53" s="490"/>
      <c r="I53" s="491"/>
      <c r="J53" s="489"/>
      <c r="K53" s="27">
        <v>331</v>
      </c>
      <c r="L53" s="565">
        <v>100</v>
      </c>
      <c r="M53" s="565"/>
      <c r="N53" s="565">
        <v>2</v>
      </c>
      <c r="O53" s="565"/>
      <c r="P53" s="565">
        <v>4</v>
      </c>
      <c r="Q53" s="565"/>
      <c r="R53" s="565">
        <v>2</v>
      </c>
      <c r="S53" s="565"/>
      <c r="T53" s="31"/>
      <c r="U53" s="30"/>
      <c r="V53" s="31"/>
      <c r="W53" s="37"/>
      <c r="X53" s="38"/>
      <c r="Y53" s="565"/>
      <c r="Z53" s="565"/>
    </row>
    <row r="54" spans="1:26" ht="12.2" customHeight="1" x14ac:dyDescent="0.25">
      <c r="A54" s="518"/>
      <c r="B54" s="490"/>
      <c r="C54" s="491"/>
      <c r="D54" s="490"/>
      <c r="E54" s="491"/>
      <c r="F54" s="490"/>
      <c r="G54" s="491"/>
      <c r="H54" s="490"/>
      <c r="I54" s="491"/>
      <c r="J54" s="489"/>
      <c r="K54" s="27">
        <v>331</v>
      </c>
      <c r="L54" s="565">
        <v>100</v>
      </c>
      <c r="M54" s="565"/>
      <c r="N54" s="565">
        <v>2</v>
      </c>
      <c r="O54" s="565"/>
      <c r="P54" s="565">
        <v>5</v>
      </c>
      <c r="Q54" s="565"/>
      <c r="R54" s="565">
        <v>1</v>
      </c>
      <c r="S54" s="565"/>
      <c r="T54" s="31"/>
      <c r="U54" s="30"/>
      <c r="V54" s="31"/>
      <c r="W54" s="37"/>
      <c r="X54" s="38"/>
      <c r="Y54" s="565"/>
      <c r="Z54" s="565"/>
    </row>
    <row r="55" spans="1:26" ht="12.2" customHeight="1" x14ac:dyDescent="0.25">
      <c r="A55" s="518"/>
      <c r="B55" s="490"/>
      <c r="C55" s="491"/>
      <c r="D55" s="490"/>
      <c r="E55" s="491"/>
      <c r="F55" s="490"/>
      <c r="G55" s="491"/>
      <c r="H55" s="490"/>
      <c r="I55" s="491"/>
      <c r="J55" s="489"/>
      <c r="K55" s="27">
        <v>331</v>
      </c>
      <c r="L55" s="565">
        <v>100</v>
      </c>
      <c r="M55" s="565"/>
      <c r="N55" s="565">
        <v>2</v>
      </c>
      <c r="O55" s="565"/>
      <c r="P55" s="565">
        <v>5</v>
      </c>
      <c r="Q55" s="565"/>
      <c r="R55" s="565">
        <v>2</v>
      </c>
      <c r="S55" s="565"/>
      <c r="T55" s="31"/>
      <c r="U55" s="30"/>
      <c r="V55" s="31"/>
      <c r="W55" s="37"/>
      <c r="X55" s="38"/>
      <c r="Y55" s="503"/>
      <c r="Z55" s="501"/>
    </row>
    <row r="56" spans="1:26" ht="12.2" customHeight="1" x14ac:dyDescent="0.25">
      <c r="A56" s="518"/>
      <c r="B56" s="490"/>
      <c r="C56" s="491"/>
      <c r="D56" s="490"/>
      <c r="E56" s="491"/>
      <c r="F56" s="490"/>
      <c r="G56" s="491"/>
      <c r="H56" s="490"/>
      <c r="I56" s="491"/>
      <c r="J56" s="489"/>
      <c r="K56" s="27">
        <v>331</v>
      </c>
      <c r="L56" s="565">
        <v>100</v>
      </c>
      <c r="M56" s="565"/>
      <c r="N56" s="565">
        <v>2</v>
      </c>
      <c r="O56" s="565"/>
      <c r="P56" s="565">
        <v>5</v>
      </c>
      <c r="Q56" s="565"/>
      <c r="R56" s="565">
        <v>3</v>
      </c>
      <c r="S56" s="565"/>
      <c r="T56" s="31"/>
      <c r="U56" s="30"/>
      <c r="V56" s="31"/>
      <c r="W56" s="37"/>
      <c r="X56" s="38"/>
      <c r="Y56" s="565"/>
      <c r="Z56" s="565"/>
    </row>
    <row r="57" spans="1:26" ht="12.2" customHeight="1" x14ac:dyDescent="0.25">
      <c r="A57" s="518"/>
      <c r="B57" s="490"/>
      <c r="C57" s="491"/>
      <c r="D57" s="490"/>
      <c r="E57" s="491"/>
      <c r="F57" s="490"/>
      <c r="G57" s="491"/>
      <c r="H57" s="490"/>
      <c r="I57" s="491"/>
      <c r="J57" s="489"/>
      <c r="K57" s="27">
        <v>331</v>
      </c>
      <c r="L57" s="565">
        <v>100</v>
      </c>
      <c r="M57" s="565"/>
      <c r="N57" s="565">
        <v>2</v>
      </c>
      <c r="O57" s="565"/>
      <c r="P57" s="565">
        <v>5</v>
      </c>
      <c r="Q57" s="565"/>
      <c r="R57" s="565">
        <v>4</v>
      </c>
      <c r="S57" s="565"/>
      <c r="T57" s="31"/>
      <c r="U57" s="30"/>
      <c r="V57" s="31"/>
      <c r="W57" s="37"/>
      <c r="X57" s="38"/>
      <c r="Y57" s="565"/>
      <c r="Z57" s="565"/>
    </row>
    <row r="58" spans="1:26" ht="12.2" customHeight="1" x14ac:dyDescent="0.25">
      <c r="A58" s="518"/>
      <c r="B58" s="490"/>
      <c r="C58" s="491"/>
      <c r="D58" s="490"/>
      <c r="E58" s="491"/>
      <c r="F58" s="490"/>
      <c r="G58" s="491"/>
      <c r="H58" s="490"/>
      <c r="I58" s="491"/>
      <c r="J58" s="489"/>
      <c r="K58" s="27">
        <v>331</v>
      </c>
      <c r="L58" s="565">
        <v>100</v>
      </c>
      <c r="M58" s="565"/>
      <c r="N58" s="565">
        <v>2</v>
      </c>
      <c r="O58" s="565"/>
      <c r="P58" s="565">
        <v>6</v>
      </c>
      <c r="Q58" s="565"/>
      <c r="R58" s="565">
        <v>1</v>
      </c>
      <c r="S58" s="565"/>
      <c r="T58" s="31"/>
      <c r="U58" s="30"/>
      <c r="V58" s="31"/>
      <c r="W58" s="37"/>
      <c r="X58" s="38"/>
      <c r="Y58" s="565"/>
      <c r="Z58" s="565"/>
    </row>
    <row r="59" spans="1:26" x14ac:dyDescent="0.25">
      <c r="A59" s="518"/>
      <c r="B59" s="490"/>
      <c r="C59" s="491"/>
      <c r="D59" s="490"/>
      <c r="E59" s="491"/>
      <c r="F59" s="490"/>
      <c r="G59" s="491"/>
      <c r="H59" s="490"/>
      <c r="I59" s="491"/>
      <c r="J59" s="564"/>
      <c r="K59" s="27">
        <v>331</v>
      </c>
      <c r="L59" s="548">
        <v>100</v>
      </c>
      <c r="M59" s="548"/>
      <c r="N59" s="548">
        <v>2</v>
      </c>
      <c r="O59" s="548"/>
      <c r="P59" s="548">
        <v>6</v>
      </c>
      <c r="Q59" s="548"/>
      <c r="R59" s="548">
        <v>4</v>
      </c>
      <c r="S59" s="548"/>
      <c r="T59" s="31"/>
      <c r="U59" s="30"/>
      <c r="V59" s="31"/>
      <c r="W59" s="37"/>
      <c r="X59" s="38"/>
      <c r="Y59" s="548"/>
      <c r="Z59" s="548"/>
    </row>
    <row r="60" spans="1:26" x14ac:dyDescent="0.25">
      <c r="A60" s="518"/>
      <c r="B60" s="490"/>
      <c r="C60" s="491"/>
      <c r="D60" s="490"/>
      <c r="E60" s="491"/>
      <c r="F60" s="490"/>
      <c r="G60" s="491"/>
      <c r="H60" s="490"/>
      <c r="I60" s="491"/>
      <c r="J60" s="564"/>
      <c r="K60" s="27">
        <v>331</v>
      </c>
      <c r="L60" s="548">
        <v>100</v>
      </c>
      <c r="M60" s="548"/>
      <c r="N60" s="548">
        <v>2</v>
      </c>
      <c r="O60" s="548"/>
      <c r="P60" s="548">
        <v>6</v>
      </c>
      <c r="Q60" s="548"/>
      <c r="R60" s="548">
        <v>9</v>
      </c>
      <c r="S60" s="548"/>
      <c r="T60" s="31"/>
      <c r="U60" s="30"/>
      <c r="V60" s="31"/>
      <c r="W60" s="37"/>
      <c r="X60" s="38"/>
      <c r="Y60" s="548"/>
      <c r="Z60" s="548"/>
    </row>
    <row r="61" spans="1:26" x14ac:dyDescent="0.25">
      <c r="A61" s="518"/>
      <c r="B61" s="490"/>
      <c r="C61" s="491"/>
      <c r="D61" s="490"/>
      <c r="E61" s="491"/>
      <c r="F61" s="490"/>
      <c r="G61" s="491"/>
      <c r="H61" s="490"/>
      <c r="I61" s="491"/>
      <c r="J61" s="564"/>
      <c r="K61" s="27">
        <v>331</v>
      </c>
      <c r="L61" s="548">
        <v>100</v>
      </c>
      <c r="M61" s="548"/>
      <c r="N61" s="548">
        <v>2</v>
      </c>
      <c r="O61" s="548"/>
      <c r="P61" s="548">
        <v>7</v>
      </c>
      <c r="Q61" s="548"/>
      <c r="R61" s="548">
        <v>2</v>
      </c>
      <c r="S61" s="548"/>
      <c r="T61" s="31"/>
      <c r="U61" s="30"/>
      <c r="V61" s="31"/>
      <c r="W61" s="37"/>
      <c r="X61" s="38"/>
      <c r="Y61" s="548"/>
      <c r="Z61" s="548"/>
    </row>
    <row r="62" spans="1:26" x14ac:dyDescent="0.25">
      <c r="A62" s="518"/>
      <c r="B62" s="490"/>
      <c r="C62" s="491"/>
      <c r="D62" s="490"/>
      <c r="E62" s="491"/>
      <c r="F62" s="490"/>
      <c r="G62" s="491"/>
      <c r="H62" s="490"/>
      <c r="I62" s="491"/>
      <c r="J62" s="564"/>
      <c r="K62" s="27">
        <v>331</v>
      </c>
      <c r="L62" s="548">
        <v>100</v>
      </c>
      <c r="M62" s="548"/>
      <c r="N62" s="548">
        <v>2</v>
      </c>
      <c r="O62" s="548"/>
      <c r="P62" s="548">
        <v>7</v>
      </c>
      <c r="Q62" s="548"/>
      <c r="R62" s="548">
        <v>3</v>
      </c>
      <c r="S62" s="548"/>
      <c r="T62" s="32"/>
      <c r="U62" s="28"/>
      <c r="V62" s="32"/>
      <c r="W62" s="37"/>
      <c r="X62" s="38"/>
      <c r="Y62" s="548"/>
      <c r="Z62" s="548"/>
    </row>
    <row r="63" spans="1:26" x14ac:dyDescent="0.25">
      <c r="A63" s="518"/>
      <c r="B63" s="490"/>
      <c r="C63" s="491"/>
      <c r="D63" s="490"/>
      <c r="E63" s="491"/>
      <c r="F63" s="490"/>
      <c r="G63" s="491"/>
      <c r="H63" s="490"/>
      <c r="I63" s="491"/>
      <c r="J63" s="564"/>
      <c r="K63" s="27">
        <v>331</v>
      </c>
      <c r="L63" s="548">
        <v>100</v>
      </c>
      <c r="M63" s="548"/>
      <c r="N63" s="548">
        <v>2</v>
      </c>
      <c r="O63" s="548"/>
      <c r="P63" s="548">
        <v>8</v>
      </c>
      <c r="Q63" s="548"/>
      <c r="R63" s="548">
        <v>1</v>
      </c>
      <c r="S63" s="548"/>
      <c r="T63" s="31"/>
      <c r="U63" s="30"/>
      <c r="V63" s="31"/>
      <c r="W63" s="37"/>
      <c r="X63" s="38"/>
      <c r="Y63" s="548"/>
      <c r="Z63" s="548"/>
    </row>
    <row r="64" spans="1:26" x14ac:dyDescent="0.25">
      <c r="A64" s="518"/>
      <c r="B64" s="490"/>
      <c r="C64" s="491"/>
      <c r="D64" s="490"/>
      <c r="E64" s="491"/>
      <c r="F64" s="490"/>
      <c r="G64" s="491"/>
      <c r="H64" s="490"/>
      <c r="I64" s="491"/>
      <c r="J64" s="564"/>
      <c r="K64" s="27">
        <v>331</v>
      </c>
      <c r="L64" s="548">
        <v>100</v>
      </c>
      <c r="M64" s="548"/>
      <c r="N64" s="548">
        <v>2</v>
      </c>
      <c r="O64" s="548"/>
      <c r="P64" s="548">
        <v>8</v>
      </c>
      <c r="Q64" s="548"/>
      <c r="R64" s="548">
        <v>2</v>
      </c>
      <c r="S64" s="548"/>
      <c r="T64" s="31"/>
      <c r="U64" s="30"/>
      <c r="V64" s="31"/>
      <c r="W64" s="37"/>
      <c r="X64" s="38"/>
      <c r="Y64" s="548"/>
      <c r="Z64" s="548"/>
    </row>
    <row r="65" spans="1:26" x14ac:dyDescent="0.25">
      <c r="A65" s="518"/>
      <c r="B65" s="490"/>
      <c r="C65" s="491"/>
      <c r="D65" s="490"/>
      <c r="E65" s="491"/>
      <c r="F65" s="490"/>
      <c r="G65" s="491"/>
      <c r="H65" s="490"/>
      <c r="I65" s="491"/>
      <c r="J65" s="564"/>
      <c r="K65" s="27">
        <v>331</v>
      </c>
      <c r="L65" s="548">
        <v>100</v>
      </c>
      <c r="M65" s="548"/>
      <c r="N65" s="548">
        <v>2</v>
      </c>
      <c r="O65" s="548"/>
      <c r="P65" s="548">
        <v>9</v>
      </c>
      <c r="Q65" s="548"/>
      <c r="R65" s="548">
        <v>2</v>
      </c>
      <c r="S65" s="548"/>
      <c r="T65" s="31"/>
      <c r="U65" s="30"/>
      <c r="V65" s="31"/>
      <c r="W65" s="37"/>
      <c r="X65" s="38"/>
      <c r="Y65" s="548"/>
      <c r="Z65" s="548"/>
    </row>
    <row r="66" spans="1:26" x14ac:dyDescent="0.25">
      <c r="A66" s="518"/>
      <c r="B66" s="490"/>
      <c r="C66" s="491"/>
      <c r="D66" s="490"/>
      <c r="E66" s="491"/>
      <c r="F66" s="490"/>
      <c r="G66" s="491"/>
      <c r="H66" s="490"/>
      <c r="I66" s="491"/>
      <c r="J66" s="564"/>
      <c r="K66" s="27">
        <v>331</v>
      </c>
      <c r="L66" s="548">
        <v>100</v>
      </c>
      <c r="M66" s="548"/>
      <c r="N66" s="548">
        <v>2</v>
      </c>
      <c r="O66" s="548"/>
      <c r="P66" s="548">
        <v>9</v>
      </c>
      <c r="Q66" s="548"/>
      <c r="R66" s="548">
        <v>4</v>
      </c>
      <c r="S66" s="548"/>
      <c r="T66" s="31"/>
      <c r="U66" s="30"/>
      <c r="V66" s="31"/>
      <c r="W66" s="37"/>
      <c r="X66" s="38"/>
      <c r="Y66" s="548"/>
      <c r="Z66" s="548"/>
    </row>
    <row r="67" spans="1:26" x14ac:dyDescent="0.25">
      <c r="A67" s="518"/>
      <c r="B67" s="490"/>
      <c r="C67" s="491"/>
      <c r="D67" s="490"/>
      <c r="E67" s="491"/>
      <c r="F67" s="490"/>
      <c r="G67" s="491"/>
      <c r="H67" s="490"/>
      <c r="I67" s="491"/>
      <c r="J67" s="564"/>
      <c r="K67" s="27">
        <v>331</v>
      </c>
      <c r="L67" s="548">
        <v>100</v>
      </c>
      <c r="M67" s="548"/>
      <c r="N67" s="548">
        <v>2</v>
      </c>
      <c r="O67" s="548"/>
      <c r="P67" s="548">
        <v>9</v>
      </c>
      <c r="Q67" s="548"/>
      <c r="R67" s="548">
        <v>6</v>
      </c>
      <c r="S67" s="548"/>
      <c r="T67" s="31"/>
      <c r="U67" s="30"/>
      <c r="V67" s="31"/>
      <c r="W67" s="37"/>
      <c r="X67" s="38"/>
      <c r="Y67" s="548"/>
      <c r="Z67" s="548"/>
    </row>
    <row r="68" spans="1:26" x14ac:dyDescent="0.25">
      <c r="A68" s="518"/>
      <c r="B68" s="490"/>
      <c r="C68" s="491"/>
      <c r="D68" s="490"/>
      <c r="E68" s="491"/>
      <c r="F68" s="490"/>
      <c r="G68" s="491"/>
      <c r="H68" s="490"/>
      <c r="I68" s="491"/>
      <c r="J68" s="564"/>
      <c r="K68" s="27">
        <v>331</v>
      </c>
      <c r="L68" s="548">
        <v>100</v>
      </c>
      <c r="M68" s="548"/>
      <c r="N68" s="548">
        <v>2</v>
      </c>
      <c r="O68" s="548"/>
      <c r="P68" s="548">
        <v>9</v>
      </c>
      <c r="Q68" s="548"/>
      <c r="R68" s="548">
        <v>7</v>
      </c>
      <c r="S68" s="548"/>
      <c r="T68" s="31"/>
      <c r="U68" s="30"/>
      <c r="V68" s="31"/>
      <c r="W68" s="37"/>
      <c r="X68" s="38"/>
      <c r="Y68" s="548"/>
      <c r="Z68" s="548"/>
    </row>
    <row r="69" spans="1:26" x14ac:dyDescent="0.25">
      <c r="A69" s="572"/>
      <c r="B69" s="573"/>
      <c r="C69" s="574"/>
      <c r="D69" s="573"/>
      <c r="E69" s="574"/>
      <c r="F69" s="573"/>
      <c r="G69" s="574"/>
      <c r="H69" s="573"/>
      <c r="I69" s="574"/>
      <c r="J69" s="564"/>
      <c r="K69" s="27">
        <v>331</v>
      </c>
      <c r="L69" s="548">
        <v>100</v>
      </c>
      <c r="M69" s="548"/>
      <c r="N69" s="548">
        <v>2</v>
      </c>
      <c r="O69" s="548"/>
      <c r="P69" s="548">
        <v>9</v>
      </c>
      <c r="Q69" s="548"/>
      <c r="R69" s="548">
        <v>9</v>
      </c>
      <c r="S69" s="548"/>
      <c r="T69" s="31"/>
      <c r="U69" s="30"/>
      <c r="V69" s="31"/>
      <c r="W69" s="37"/>
      <c r="X69" s="38"/>
      <c r="Y69" s="548"/>
      <c r="Z69" s="548"/>
    </row>
    <row r="70" spans="1:26" x14ac:dyDescent="0.25">
      <c r="A70" s="554" t="s">
        <v>19</v>
      </c>
      <c r="B70" s="555"/>
      <c r="C70" s="555"/>
      <c r="D70" s="555"/>
      <c r="E70" s="555"/>
      <c r="F70" s="555"/>
      <c r="G70" s="555"/>
      <c r="H70" s="555"/>
      <c r="I70" s="555"/>
      <c r="J70" s="555"/>
      <c r="K70" s="556"/>
      <c r="L70" s="556"/>
      <c r="M70" s="556"/>
      <c r="N70" s="556"/>
      <c r="O70" s="556"/>
      <c r="P70" s="556"/>
      <c r="Q70" s="556"/>
      <c r="R70" s="556"/>
      <c r="S70" s="556"/>
      <c r="T70" s="557"/>
      <c r="U70" s="558"/>
      <c r="V70" s="557"/>
      <c r="W70" s="559">
        <f>SUM(W71:X94)</f>
        <v>1</v>
      </c>
      <c r="X70" s="560"/>
      <c r="Y70" s="561">
        <f>SUM(Y71:Z94)</f>
        <v>1</v>
      </c>
      <c r="Z70" s="561"/>
    </row>
    <row r="71" spans="1:26" x14ac:dyDescent="0.25">
      <c r="A71" s="562">
        <v>11</v>
      </c>
      <c r="B71" s="489">
        <v>0</v>
      </c>
      <c r="C71" s="489"/>
      <c r="D71" s="489">
        <v>0</v>
      </c>
      <c r="E71" s="489"/>
      <c r="F71" s="489">
        <v>1</v>
      </c>
      <c r="G71" s="489"/>
      <c r="H71" s="489"/>
      <c r="I71" s="489"/>
      <c r="J71" s="489"/>
      <c r="K71" s="27">
        <v>331</v>
      </c>
      <c r="L71" s="548">
        <v>100</v>
      </c>
      <c r="M71" s="548"/>
      <c r="N71" s="548">
        <v>3</v>
      </c>
      <c r="O71" s="548"/>
      <c r="P71" s="548">
        <v>1</v>
      </c>
      <c r="Q71" s="548"/>
      <c r="R71" s="548">
        <v>1</v>
      </c>
      <c r="S71" s="548"/>
      <c r="T71" s="32"/>
      <c r="U71" s="28"/>
      <c r="V71" s="32"/>
      <c r="W71" s="549"/>
      <c r="X71" s="501"/>
      <c r="Y71" s="548"/>
      <c r="Z71" s="548"/>
    </row>
    <row r="72" spans="1:26" x14ac:dyDescent="0.25">
      <c r="A72" s="562">
        <v>11</v>
      </c>
      <c r="B72" s="489">
        <v>0</v>
      </c>
      <c r="C72" s="563"/>
      <c r="D72" s="489">
        <v>0</v>
      </c>
      <c r="E72" s="563"/>
      <c r="F72" s="489">
        <v>1</v>
      </c>
      <c r="G72" s="563"/>
      <c r="H72" s="489"/>
      <c r="I72" s="563"/>
      <c r="J72" s="489"/>
      <c r="K72" s="27">
        <v>331</v>
      </c>
      <c r="L72" s="548">
        <v>100</v>
      </c>
      <c r="M72" s="548"/>
      <c r="N72" s="548">
        <v>3</v>
      </c>
      <c r="O72" s="548"/>
      <c r="P72" s="548">
        <v>1</v>
      </c>
      <c r="Q72" s="548"/>
      <c r="R72" s="548">
        <v>3</v>
      </c>
      <c r="S72" s="548"/>
      <c r="T72" s="31"/>
      <c r="U72" s="30"/>
      <c r="V72" s="31"/>
      <c r="W72" s="549"/>
      <c r="X72" s="501"/>
      <c r="Y72" s="548"/>
      <c r="Z72" s="548"/>
    </row>
    <row r="73" spans="1:26" x14ac:dyDescent="0.25">
      <c r="A73" s="562">
        <v>11</v>
      </c>
      <c r="B73" s="489">
        <v>0</v>
      </c>
      <c r="C73" s="563"/>
      <c r="D73" s="489">
        <v>0</v>
      </c>
      <c r="E73" s="563"/>
      <c r="F73" s="489">
        <v>1</v>
      </c>
      <c r="G73" s="563"/>
      <c r="H73" s="489"/>
      <c r="I73" s="563"/>
      <c r="J73" s="489"/>
      <c r="K73" s="27">
        <v>331</v>
      </c>
      <c r="L73" s="548">
        <v>100</v>
      </c>
      <c r="M73" s="548"/>
      <c r="N73" s="548">
        <v>3</v>
      </c>
      <c r="O73" s="548"/>
      <c r="P73" s="548">
        <v>2</v>
      </c>
      <c r="Q73" s="548"/>
      <c r="R73" s="548">
        <v>2</v>
      </c>
      <c r="S73" s="548"/>
      <c r="T73" s="31"/>
      <c r="U73" s="30"/>
      <c r="V73" s="31"/>
      <c r="W73" s="549"/>
      <c r="X73" s="501"/>
      <c r="Y73" s="548"/>
      <c r="Z73" s="548"/>
    </row>
    <row r="74" spans="1:26" x14ac:dyDescent="0.25">
      <c r="A74" s="562">
        <v>11</v>
      </c>
      <c r="B74" s="489">
        <v>0</v>
      </c>
      <c r="C74" s="563"/>
      <c r="D74" s="489">
        <v>0</v>
      </c>
      <c r="E74" s="563"/>
      <c r="F74" s="489">
        <v>1</v>
      </c>
      <c r="G74" s="563"/>
      <c r="H74" s="489"/>
      <c r="I74" s="563"/>
      <c r="J74" s="489"/>
      <c r="K74" s="27">
        <v>331</v>
      </c>
      <c r="L74" s="548">
        <v>100</v>
      </c>
      <c r="M74" s="548"/>
      <c r="N74" s="548">
        <v>3</v>
      </c>
      <c r="O74" s="548"/>
      <c r="P74" s="548">
        <v>2</v>
      </c>
      <c r="Q74" s="548"/>
      <c r="R74" s="548">
        <v>3</v>
      </c>
      <c r="S74" s="548"/>
      <c r="T74" s="31"/>
      <c r="U74" s="30"/>
      <c r="V74" s="31"/>
      <c r="W74" s="549"/>
      <c r="X74" s="501"/>
      <c r="Y74" s="548"/>
      <c r="Z74" s="548"/>
    </row>
    <row r="75" spans="1:26" x14ac:dyDescent="0.25">
      <c r="A75" s="562">
        <v>11</v>
      </c>
      <c r="B75" s="489">
        <v>0</v>
      </c>
      <c r="C75" s="563"/>
      <c r="D75" s="489">
        <v>0</v>
      </c>
      <c r="E75" s="563"/>
      <c r="F75" s="489">
        <v>1</v>
      </c>
      <c r="G75" s="563"/>
      <c r="H75" s="489"/>
      <c r="I75" s="563"/>
      <c r="J75" s="489"/>
      <c r="K75" s="27">
        <v>331</v>
      </c>
      <c r="L75" s="548">
        <v>100</v>
      </c>
      <c r="M75" s="548"/>
      <c r="N75" s="548">
        <v>3</v>
      </c>
      <c r="O75" s="548"/>
      <c r="P75" s="548">
        <v>3</v>
      </c>
      <c r="Q75" s="548"/>
      <c r="R75" s="548">
        <v>1</v>
      </c>
      <c r="S75" s="548"/>
      <c r="T75" s="31"/>
      <c r="U75" s="30"/>
      <c r="V75" s="31"/>
      <c r="W75" s="549"/>
      <c r="X75" s="501"/>
      <c r="Y75" s="548"/>
      <c r="Z75" s="548"/>
    </row>
    <row r="76" spans="1:26" x14ac:dyDescent="0.25">
      <c r="A76" s="562">
        <v>11</v>
      </c>
      <c r="B76" s="489">
        <v>0</v>
      </c>
      <c r="C76" s="563"/>
      <c r="D76" s="489">
        <v>0</v>
      </c>
      <c r="E76" s="563"/>
      <c r="F76" s="489">
        <v>1</v>
      </c>
      <c r="G76" s="563"/>
      <c r="H76" s="489"/>
      <c r="I76" s="563"/>
      <c r="J76" s="489"/>
      <c r="K76" s="27">
        <v>331</v>
      </c>
      <c r="L76" s="548">
        <v>100</v>
      </c>
      <c r="M76" s="548"/>
      <c r="N76" s="548">
        <v>3</v>
      </c>
      <c r="O76" s="548"/>
      <c r="P76" s="548">
        <v>3</v>
      </c>
      <c r="Q76" s="548"/>
      <c r="R76" s="548">
        <v>2</v>
      </c>
      <c r="S76" s="548"/>
      <c r="T76" s="31"/>
      <c r="U76" s="30"/>
      <c r="V76" s="31"/>
      <c r="W76" s="549"/>
      <c r="X76" s="501"/>
      <c r="Y76" s="548"/>
      <c r="Z76" s="548"/>
    </row>
    <row r="77" spans="1:26" x14ac:dyDescent="0.25">
      <c r="A77" s="562">
        <v>11</v>
      </c>
      <c r="B77" s="489">
        <v>0</v>
      </c>
      <c r="C77" s="563"/>
      <c r="D77" s="489">
        <v>0</v>
      </c>
      <c r="E77" s="563"/>
      <c r="F77" s="489">
        <v>1</v>
      </c>
      <c r="G77" s="563"/>
      <c r="H77" s="489"/>
      <c r="I77" s="563"/>
      <c r="J77" s="489"/>
      <c r="K77" s="27">
        <v>331</v>
      </c>
      <c r="L77" s="548">
        <v>100</v>
      </c>
      <c r="M77" s="548"/>
      <c r="N77" s="548">
        <v>3</v>
      </c>
      <c r="O77" s="548"/>
      <c r="P77" s="548">
        <v>3</v>
      </c>
      <c r="Q77" s="548"/>
      <c r="R77" s="548">
        <v>3</v>
      </c>
      <c r="S77" s="548"/>
      <c r="T77" s="31"/>
      <c r="U77" s="30"/>
      <c r="V77" s="31"/>
      <c r="W77" s="549"/>
      <c r="X77" s="501"/>
      <c r="Y77" s="548"/>
      <c r="Z77" s="548"/>
    </row>
    <row r="78" spans="1:26" x14ac:dyDescent="0.25">
      <c r="A78" s="562">
        <v>11</v>
      </c>
      <c r="B78" s="489">
        <v>0</v>
      </c>
      <c r="C78" s="563"/>
      <c r="D78" s="489">
        <v>0</v>
      </c>
      <c r="E78" s="563"/>
      <c r="F78" s="489">
        <v>1</v>
      </c>
      <c r="G78" s="563"/>
      <c r="H78" s="489"/>
      <c r="I78" s="563"/>
      <c r="J78" s="489"/>
      <c r="K78" s="27">
        <v>331</v>
      </c>
      <c r="L78" s="548">
        <v>100</v>
      </c>
      <c r="M78" s="548"/>
      <c r="N78" s="548">
        <v>3</v>
      </c>
      <c r="O78" s="548"/>
      <c r="P78" s="548">
        <v>3</v>
      </c>
      <c r="Q78" s="548"/>
      <c r="R78" s="548">
        <v>4</v>
      </c>
      <c r="S78" s="548"/>
      <c r="T78" s="31"/>
      <c r="U78" s="30"/>
      <c r="V78" s="31"/>
      <c r="W78" s="549"/>
      <c r="X78" s="501"/>
      <c r="Y78" s="548"/>
      <c r="Z78" s="548"/>
    </row>
    <row r="79" spans="1:26" x14ac:dyDescent="0.25">
      <c r="A79" s="562">
        <v>11</v>
      </c>
      <c r="B79" s="489">
        <v>0</v>
      </c>
      <c r="C79" s="563"/>
      <c r="D79" s="489">
        <v>0</v>
      </c>
      <c r="E79" s="563"/>
      <c r="F79" s="489">
        <v>1</v>
      </c>
      <c r="G79" s="563"/>
      <c r="H79" s="489"/>
      <c r="I79" s="563"/>
      <c r="J79" s="489"/>
      <c r="K79" s="27">
        <v>331</v>
      </c>
      <c r="L79" s="548">
        <v>100</v>
      </c>
      <c r="M79" s="548"/>
      <c r="N79" s="548">
        <v>3</v>
      </c>
      <c r="O79" s="548"/>
      <c r="P79" s="548">
        <v>4</v>
      </c>
      <c r="Q79" s="548"/>
      <c r="R79" s="548">
        <v>1</v>
      </c>
      <c r="S79" s="548"/>
      <c r="T79" s="31"/>
      <c r="U79" s="30"/>
      <c r="V79" s="31"/>
      <c r="W79" s="549"/>
      <c r="X79" s="501"/>
      <c r="Y79" s="548"/>
      <c r="Z79" s="548"/>
    </row>
    <row r="80" spans="1:26" x14ac:dyDescent="0.25">
      <c r="A80" s="562">
        <v>11</v>
      </c>
      <c r="B80" s="489">
        <v>0</v>
      </c>
      <c r="C80" s="563"/>
      <c r="D80" s="489">
        <v>0</v>
      </c>
      <c r="E80" s="563"/>
      <c r="F80" s="489">
        <v>1</v>
      </c>
      <c r="G80" s="563"/>
      <c r="H80" s="489"/>
      <c r="I80" s="563"/>
      <c r="J80" s="489"/>
      <c r="K80" s="27">
        <v>331</v>
      </c>
      <c r="L80" s="548">
        <v>100</v>
      </c>
      <c r="M80" s="548"/>
      <c r="N80" s="548">
        <v>3</v>
      </c>
      <c r="O80" s="548"/>
      <c r="P80" s="548">
        <v>4</v>
      </c>
      <c r="Q80" s="548"/>
      <c r="R80" s="548">
        <v>3</v>
      </c>
      <c r="S80" s="548"/>
      <c r="T80" s="31"/>
      <c r="U80" s="30"/>
      <c r="V80" s="31"/>
      <c r="W80" s="549"/>
      <c r="X80" s="501"/>
      <c r="Y80" s="548"/>
      <c r="Z80" s="548"/>
    </row>
    <row r="81" spans="1:26" x14ac:dyDescent="0.25">
      <c r="A81" s="562">
        <v>11</v>
      </c>
      <c r="B81" s="489">
        <v>0</v>
      </c>
      <c r="C81" s="563"/>
      <c r="D81" s="489">
        <v>0</v>
      </c>
      <c r="E81" s="563"/>
      <c r="F81" s="489">
        <v>1</v>
      </c>
      <c r="G81" s="563"/>
      <c r="H81" s="489"/>
      <c r="I81" s="563"/>
      <c r="J81" s="489"/>
      <c r="K81" s="27">
        <v>331</v>
      </c>
      <c r="L81" s="548">
        <v>100</v>
      </c>
      <c r="M81" s="548"/>
      <c r="N81" s="548">
        <v>3</v>
      </c>
      <c r="O81" s="548"/>
      <c r="P81" s="548">
        <v>5</v>
      </c>
      <c r="Q81" s="548"/>
      <c r="R81" s="548">
        <v>2</v>
      </c>
      <c r="S81" s="548"/>
      <c r="T81" s="31"/>
      <c r="U81" s="30"/>
      <c r="V81" s="31"/>
      <c r="W81" s="549">
        <v>1</v>
      </c>
      <c r="X81" s="501"/>
      <c r="Y81" s="548"/>
      <c r="Z81" s="548"/>
    </row>
    <row r="82" spans="1:26" x14ac:dyDescent="0.25">
      <c r="A82" s="562">
        <v>11</v>
      </c>
      <c r="B82" s="489">
        <v>0</v>
      </c>
      <c r="C82" s="563"/>
      <c r="D82" s="489">
        <v>0</v>
      </c>
      <c r="E82" s="563"/>
      <c r="F82" s="489">
        <v>1</v>
      </c>
      <c r="G82" s="563"/>
      <c r="H82" s="489"/>
      <c r="I82" s="563"/>
      <c r="J82" s="489"/>
      <c r="K82" s="27">
        <v>331</v>
      </c>
      <c r="L82" s="548">
        <v>100</v>
      </c>
      <c r="M82" s="548"/>
      <c r="N82" s="548">
        <v>3</v>
      </c>
      <c r="O82" s="548"/>
      <c r="P82" s="548">
        <v>5</v>
      </c>
      <c r="Q82" s="548"/>
      <c r="R82" s="548">
        <v>3</v>
      </c>
      <c r="S82" s="548"/>
      <c r="T82" s="31"/>
      <c r="U82" s="30"/>
      <c r="V82" s="31"/>
      <c r="W82" s="549"/>
      <c r="X82" s="501"/>
      <c r="Y82" s="548">
        <v>1</v>
      </c>
      <c r="Z82" s="548"/>
    </row>
    <row r="83" spans="1:26" x14ac:dyDescent="0.25">
      <c r="A83" s="562">
        <v>11</v>
      </c>
      <c r="B83" s="489">
        <v>0</v>
      </c>
      <c r="C83" s="563"/>
      <c r="D83" s="489">
        <v>0</v>
      </c>
      <c r="E83" s="563"/>
      <c r="F83" s="489">
        <v>1</v>
      </c>
      <c r="G83" s="563"/>
      <c r="H83" s="489"/>
      <c r="I83" s="563"/>
      <c r="J83" s="489"/>
      <c r="K83" s="27">
        <v>331</v>
      </c>
      <c r="L83" s="548">
        <v>100</v>
      </c>
      <c r="M83" s="548"/>
      <c r="N83" s="548">
        <v>3</v>
      </c>
      <c r="O83" s="548"/>
      <c r="P83" s="548">
        <v>5</v>
      </c>
      <c r="Q83" s="548"/>
      <c r="R83" s="548">
        <v>4</v>
      </c>
      <c r="S83" s="548"/>
      <c r="T83" s="31"/>
      <c r="U83" s="30"/>
      <c r="V83" s="31"/>
      <c r="W83" s="549"/>
      <c r="X83" s="501"/>
      <c r="Y83" s="548"/>
      <c r="Z83" s="548"/>
    </row>
    <row r="84" spans="1:26" x14ac:dyDescent="0.25">
      <c r="A84" s="562">
        <v>11</v>
      </c>
      <c r="B84" s="489">
        <v>0</v>
      </c>
      <c r="C84" s="563"/>
      <c r="D84" s="489">
        <v>0</v>
      </c>
      <c r="E84" s="563"/>
      <c r="F84" s="489">
        <v>1</v>
      </c>
      <c r="G84" s="563"/>
      <c r="H84" s="489"/>
      <c r="I84" s="563"/>
      <c r="J84" s="489"/>
      <c r="K84" s="27">
        <v>331</v>
      </c>
      <c r="L84" s="548">
        <v>100</v>
      </c>
      <c r="M84" s="548"/>
      <c r="N84" s="548">
        <v>3</v>
      </c>
      <c r="O84" s="548"/>
      <c r="P84" s="548">
        <v>5</v>
      </c>
      <c r="Q84" s="548"/>
      <c r="R84" s="548">
        <v>5</v>
      </c>
      <c r="S84" s="548"/>
      <c r="T84" s="31"/>
      <c r="U84" s="30"/>
      <c r="V84" s="31"/>
      <c r="W84" s="549"/>
      <c r="X84" s="501"/>
      <c r="Y84" s="548"/>
      <c r="Z84" s="548"/>
    </row>
    <row r="85" spans="1:26" x14ac:dyDescent="0.25">
      <c r="A85" s="562">
        <v>11</v>
      </c>
      <c r="B85" s="489">
        <v>0</v>
      </c>
      <c r="C85" s="563"/>
      <c r="D85" s="489">
        <v>0</v>
      </c>
      <c r="E85" s="563"/>
      <c r="F85" s="489">
        <v>1</v>
      </c>
      <c r="G85" s="563"/>
      <c r="H85" s="489"/>
      <c r="I85" s="563"/>
      <c r="J85" s="489"/>
      <c r="K85" s="27">
        <v>331</v>
      </c>
      <c r="L85" s="548">
        <v>100</v>
      </c>
      <c r="M85" s="548"/>
      <c r="N85" s="548">
        <v>3</v>
      </c>
      <c r="O85" s="548"/>
      <c r="P85" s="548">
        <v>6</v>
      </c>
      <c r="Q85" s="548"/>
      <c r="R85" s="548">
        <v>2</v>
      </c>
      <c r="S85" s="548"/>
      <c r="T85" s="31"/>
      <c r="U85" s="30"/>
      <c r="V85" s="31"/>
      <c r="W85" s="549"/>
      <c r="X85" s="501"/>
      <c r="Y85" s="548"/>
      <c r="Z85" s="548"/>
    </row>
    <row r="86" spans="1:26" x14ac:dyDescent="0.25">
      <c r="A86" s="562">
        <v>11</v>
      </c>
      <c r="B86" s="489">
        <v>0</v>
      </c>
      <c r="C86" s="563"/>
      <c r="D86" s="489">
        <v>0</v>
      </c>
      <c r="E86" s="563"/>
      <c r="F86" s="489">
        <v>1</v>
      </c>
      <c r="G86" s="563"/>
      <c r="H86" s="489"/>
      <c r="I86" s="563"/>
      <c r="J86" s="489"/>
      <c r="K86" s="27">
        <v>331</v>
      </c>
      <c r="L86" s="548">
        <v>100</v>
      </c>
      <c r="M86" s="548"/>
      <c r="N86" s="548">
        <v>3</v>
      </c>
      <c r="O86" s="548"/>
      <c r="P86" s="548">
        <v>6</v>
      </c>
      <c r="Q86" s="548"/>
      <c r="R86" s="548">
        <v>3</v>
      </c>
      <c r="S86" s="548"/>
      <c r="T86" s="31"/>
      <c r="U86" s="30"/>
      <c r="V86" s="31"/>
      <c r="W86" s="549"/>
      <c r="X86" s="501"/>
      <c r="Y86" s="548"/>
      <c r="Z86" s="548"/>
    </row>
    <row r="87" spans="1:26" x14ac:dyDescent="0.25">
      <c r="A87" s="562">
        <v>11</v>
      </c>
      <c r="B87" s="489">
        <v>0</v>
      </c>
      <c r="C87" s="563"/>
      <c r="D87" s="489">
        <v>0</v>
      </c>
      <c r="E87" s="563"/>
      <c r="F87" s="489">
        <v>1</v>
      </c>
      <c r="G87" s="563"/>
      <c r="H87" s="489"/>
      <c r="I87" s="563"/>
      <c r="J87" s="489"/>
      <c r="K87" s="27">
        <v>331</v>
      </c>
      <c r="L87" s="548">
        <v>100</v>
      </c>
      <c r="M87" s="548"/>
      <c r="N87" s="548">
        <v>3</v>
      </c>
      <c r="O87" s="548"/>
      <c r="P87" s="548">
        <v>6</v>
      </c>
      <c r="Q87" s="548"/>
      <c r="R87" s="548">
        <v>5</v>
      </c>
      <c r="S87" s="548"/>
      <c r="T87" s="31"/>
      <c r="U87" s="30"/>
      <c r="V87" s="31"/>
      <c r="W87" s="549"/>
      <c r="X87" s="501"/>
      <c r="Y87" s="548"/>
      <c r="Z87" s="548"/>
    </row>
    <row r="88" spans="1:26" x14ac:dyDescent="0.25">
      <c r="A88" s="562">
        <v>11</v>
      </c>
      <c r="B88" s="489">
        <v>0</v>
      </c>
      <c r="C88" s="563"/>
      <c r="D88" s="489">
        <v>0</v>
      </c>
      <c r="E88" s="563"/>
      <c r="F88" s="489">
        <v>1</v>
      </c>
      <c r="G88" s="563"/>
      <c r="H88" s="489"/>
      <c r="I88" s="563"/>
      <c r="J88" s="489"/>
      <c r="K88" s="27">
        <v>331</v>
      </c>
      <c r="L88" s="548">
        <v>100</v>
      </c>
      <c r="M88" s="548"/>
      <c r="N88" s="548">
        <v>3</v>
      </c>
      <c r="O88" s="548"/>
      <c r="P88" s="548">
        <v>6</v>
      </c>
      <c r="Q88" s="548"/>
      <c r="R88" s="548">
        <v>6</v>
      </c>
      <c r="S88" s="548"/>
      <c r="T88" s="31"/>
      <c r="U88" s="30"/>
      <c r="V88" s="31"/>
      <c r="W88" s="549"/>
      <c r="X88" s="501"/>
      <c r="Y88" s="548"/>
      <c r="Z88" s="548"/>
    </row>
    <row r="89" spans="1:26" x14ac:dyDescent="0.25">
      <c r="A89" s="562">
        <v>11</v>
      </c>
      <c r="B89" s="489">
        <v>0</v>
      </c>
      <c r="C89" s="563"/>
      <c r="D89" s="489">
        <v>0</v>
      </c>
      <c r="E89" s="563"/>
      <c r="F89" s="489">
        <v>1</v>
      </c>
      <c r="G89" s="563"/>
      <c r="H89" s="489"/>
      <c r="I89" s="563"/>
      <c r="J89" s="489"/>
      <c r="K89" s="27">
        <v>331</v>
      </c>
      <c r="L89" s="548">
        <v>100</v>
      </c>
      <c r="M89" s="548"/>
      <c r="N89" s="548">
        <v>3</v>
      </c>
      <c r="O89" s="548"/>
      <c r="P89" s="548">
        <v>9</v>
      </c>
      <c r="Q89" s="548"/>
      <c r="R89" s="548">
        <v>1</v>
      </c>
      <c r="S89" s="548"/>
      <c r="T89" s="31"/>
      <c r="U89" s="30"/>
      <c r="V89" s="31"/>
      <c r="W89" s="549"/>
      <c r="X89" s="501"/>
      <c r="Y89" s="548"/>
      <c r="Z89" s="548"/>
    </row>
    <row r="90" spans="1:26" x14ac:dyDescent="0.25">
      <c r="A90" s="562">
        <v>11</v>
      </c>
      <c r="B90" s="489">
        <v>0</v>
      </c>
      <c r="C90" s="563"/>
      <c r="D90" s="489">
        <v>0</v>
      </c>
      <c r="E90" s="563"/>
      <c r="F90" s="489">
        <v>1</v>
      </c>
      <c r="G90" s="563"/>
      <c r="H90" s="489"/>
      <c r="I90" s="563"/>
      <c r="J90" s="489"/>
      <c r="K90" s="27">
        <v>331</v>
      </c>
      <c r="L90" s="548">
        <v>100</v>
      </c>
      <c r="M90" s="548"/>
      <c r="N90" s="548">
        <v>3</v>
      </c>
      <c r="O90" s="548"/>
      <c r="P90" s="548">
        <v>9</v>
      </c>
      <c r="Q90" s="548"/>
      <c r="R90" s="548">
        <v>2</v>
      </c>
      <c r="S90" s="548"/>
      <c r="T90" s="31"/>
      <c r="U90" s="30"/>
      <c r="V90" s="31"/>
      <c r="W90" s="549"/>
      <c r="X90" s="501"/>
      <c r="Y90" s="548"/>
      <c r="Z90" s="548"/>
    </row>
    <row r="91" spans="1:26" x14ac:dyDescent="0.25">
      <c r="A91" s="562">
        <v>11</v>
      </c>
      <c r="B91" s="489">
        <v>0</v>
      </c>
      <c r="C91" s="563"/>
      <c r="D91" s="489">
        <v>0</v>
      </c>
      <c r="E91" s="563"/>
      <c r="F91" s="489">
        <v>1</v>
      </c>
      <c r="G91" s="563"/>
      <c r="H91" s="489"/>
      <c r="I91" s="563"/>
      <c r="J91" s="489"/>
      <c r="K91" s="27">
        <v>331</v>
      </c>
      <c r="L91" s="548">
        <v>100</v>
      </c>
      <c r="M91" s="548"/>
      <c r="N91" s="548">
        <v>3</v>
      </c>
      <c r="O91" s="548"/>
      <c r="P91" s="548">
        <v>9</v>
      </c>
      <c r="Q91" s="548"/>
      <c r="R91" s="548">
        <v>5</v>
      </c>
      <c r="S91" s="548"/>
      <c r="T91" s="32"/>
      <c r="U91" s="28"/>
      <c r="V91" s="32"/>
      <c r="W91" s="549"/>
      <c r="X91" s="501"/>
      <c r="Y91" s="548"/>
      <c r="Z91" s="548"/>
    </row>
    <row r="92" spans="1:26" x14ac:dyDescent="0.25">
      <c r="A92" s="562">
        <v>11</v>
      </c>
      <c r="B92" s="489">
        <v>0</v>
      </c>
      <c r="C92" s="563"/>
      <c r="D92" s="489">
        <v>0</v>
      </c>
      <c r="E92" s="563"/>
      <c r="F92" s="489">
        <v>1</v>
      </c>
      <c r="G92" s="563"/>
      <c r="H92" s="489"/>
      <c r="I92" s="563"/>
      <c r="J92" s="489"/>
      <c r="K92" s="27">
        <v>331</v>
      </c>
      <c r="L92" s="548">
        <v>100</v>
      </c>
      <c r="M92" s="548"/>
      <c r="N92" s="548">
        <v>3</v>
      </c>
      <c r="O92" s="548"/>
      <c r="P92" s="548">
        <v>9</v>
      </c>
      <c r="Q92" s="548"/>
      <c r="R92" s="548">
        <v>6</v>
      </c>
      <c r="S92" s="548"/>
      <c r="T92" s="31"/>
      <c r="U92" s="30"/>
      <c r="V92" s="31"/>
      <c r="W92" s="549"/>
      <c r="X92" s="501"/>
      <c r="Y92" s="548"/>
      <c r="Z92" s="548"/>
    </row>
    <row r="93" spans="1:26" x14ac:dyDescent="0.25">
      <c r="A93" s="562">
        <v>11</v>
      </c>
      <c r="B93" s="489">
        <v>0</v>
      </c>
      <c r="C93" s="563"/>
      <c r="D93" s="489">
        <v>0</v>
      </c>
      <c r="E93" s="563"/>
      <c r="F93" s="489">
        <v>1</v>
      </c>
      <c r="G93" s="563"/>
      <c r="H93" s="489"/>
      <c r="I93" s="563"/>
      <c r="J93" s="489"/>
      <c r="K93" s="27">
        <v>331</v>
      </c>
      <c r="L93" s="548">
        <v>100</v>
      </c>
      <c r="M93" s="548"/>
      <c r="N93" s="548">
        <v>3</v>
      </c>
      <c r="O93" s="548"/>
      <c r="P93" s="548">
        <v>9</v>
      </c>
      <c r="Q93" s="548"/>
      <c r="R93" s="548">
        <v>7</v>
      </c>
      <c r="S93" s="548"/>
      <c r="T93" s="31"/>
      <c r="U93" s="30"/>
      <c r="V93" s="31"/>
      <c r="W93" s="549"/>
      <c r="X93" s="501"/>
      <c r="Y93" s="548"/>
      <c r="Z93" s="548"/>
    </row>
    <row r="94" spans="1:26" x14ac:dyDescent="0.25">
      <c r="A94" s="562">
        <v>11</v>
      </c>
      <c r="B94" s="489">
        <v>0</v>
      </c>
      <c r="C94" s="563"/>
      <c r="D94" s="489">
        <v>0</v>
      </c>
      <c r="E94" s="563"/>
      <c r="F94" s="489">
        <v>1</v>
      </c>
      <c r="G94" s="563"/>
      <c r="H94" s="489"/>
      <c r="I94" s="563"/>
      <c r="J94" s="489"/>
      <c r="K94" s="27">
        <v>331</v>
      </c>
      <c r="L94" s="548">
        <v>100</v>
      </c>
      <c r="M94" s="548"/>
      <c r="N94" s="548">
        <v>3</v>
      </c>
      <c r="O94" s="548"/>
      <c r="P94" s="548">
        <v>9</v>
      </c>
      <c r="Q94" s="548"/>
      <c r="R94" s="548">
        <v>9</v>
      </c>
      <c r="S94" s="548"/>
      <c r="T94" s="31"/>
      <c r="U94" s="30"/>
      <c r="V94" s="31"/>
      <c r="W94" s="549"/>
      <c r="X94" s="501"/>
      <c r="Y94" s="548"/>
      <c r="Z94" s="548"/>
    </row>
    <row r="95" spans="1:26" x14ac:dyDescent="0.25">
      <c r="A95" s="553" t="s">
        <v>20</v>
      </c>
      <c r="B95" s="554"/>
      <c r="C95" s="554"/>
      <c r="D95" s="554"/>
      <c r="E95" s="555"/>
      <c r="F95" s="554"/>
      <c r="G95" s="555"/>
      <c r="H95" s="554"/>
      <c r="I95" s="555"/>
      <c r="J95" s="554"/>
      <c r="K95" s="556"/>
      <c r="L95" s="556"/>
      <c r="M95" s="556"/>
      <c r="N95" s="556"/>
      <c r="O95" s="556"/>
      <c r="P95" s="556"/>
      <c r="Q95" s="556"/>
      <c r="R95" s="556"/>
      <c r="S95" s="556"/>
      <c r="T95" s="557"/>
      <c r="U95" s="558"/>
      <c r="V95" s="557"/>
      <c r="W95" s="559">
        <f>SUM(W96:X121)</f>
        <v>49</v>
      </c>
      <c r="X95" s="560"/>
      <c r="Y95" s="561">
        <f>SUM(Y96:Z121)</f>
        <v>10</v>
      </c>
      <c r="Z95" s="561"/>
    </row>
    <row r="96" spans="1:26" x14ac:dyDescent="0.25">
      <c r="A96" s="489"/>
      <c r="B96" s="40"/>
      <c r="C96" s="550"/>
      <c r="D96" s="42"/>
      <c r="E96" s="489"/>
      <c r="F96" s="39"/>
      <c r="G96" s="489"/>
      <c r="H96" s="45"/>
      <c r="I96" s="492"/>
      <c r="J96" s="25"/>
      <c r="K96" s="27"/>
      <c r="L96" s="548"/>
      <c r="M96" s="548"/>
      <c r="N96" s="548"/>
      <c r="O96" s="548"/>
      <c r="P96" s="548"/>
      <c r="Q96" s="548"/>
      <c r="R96" s="548"/>
      <c r="S96" s="548"/>
      <c r="T96" s="31"/>
      <c r="U96" s="30"/>
      <c r="V96" s="31"/>
      <c r="W96" s="549"/>
      <c r="X96" s="501"/>
      <c r="Y96" s="548"/>
      <c r="Z96" s="548"/>
    </row>
    <row r="97" spans="1:26" x14ac:dyDescent="0.25">
      <c r="A97" s="489"/>
      <c r="B97" s="41"/>
      <c r="C97" s="551"/>
      <c r="D97" s="43"/>
      <c r="E97" s="489"/>
      <c r="F97" s="44"/>
      <c r="G97" s="489"/>
      <c r="H97" s="44"/>
      <c r="I97" s="492"/>
      <c r="K97" s="27"/>
      <c r="L97" s="548"/>
      <c r="M97" s="548"/>
      <c r="N97" s="548"/>
      <c r="O97" s="548"/>
      <c r="P97" s="548"/>
      <c r="Q97" s="548"/>
      <c r="R97" s="548"/>
      <c r="S97" s="548"/>
      <c r="T97" s="31"/>
      <c r="U97" s="30"/>
      <c r="V97" s="31"/>
      <c r="W97" s="549"/>
      <c r="X97" s="501"/>
      <c r="Y97" s="548"/>
      <c r="Z97" s="548"/>
    </row>
    <row r="98" spans="1:26" x14ac:dyDescent="0.25">
      <c r="A98" s="489"/>
      <c r="B98" s="41"/>
      <c r="C98" s="551"/>
      <c r="D98" s="43"/>
      <c r="E98" s="489"/>
      <c r="F98" s="44"/>
      <c r="G98" s="489"/>
      <c r="H98" s="44"/>
      <c r="I98" s="492"/>
      <c r="K98" s="27"/>
      <c r="L98" s="548"/>
      <c r="M98" s="548"/>
      <c r="N98" s="548"/>
      <c r="O98" s="548"/>
      <c r="P98" s="548"/>
      <c r="Q98" s="548"/>
      <c r="R98" s="548"/>
      <c r="S98" s="548"/>
      <c r="T98" s="31"/>
      <c r="U98" s="30"/>
      <c r="V98" s="31"/>
      <c r="W98" s="549"/>
      <c r="X98" s="501"/>
      <c r="Y98" s="548"/>
      <c r="Z98" s="548"/>
    </row>
    <row r="99" spans="1:26" x14ac:dyDescent="0.25">
      <c r="A99" s="489"/>
      <c r="B99" s="41"/>
      <c r="C99" s="551"/>
      <c r="D99" s="43"/>
      <c r="E99" s="489"/>
      <c r="F99" s="44"/>
      <c r="G99" s="489"/>
      <c r="H99" s="44"/>
      <c r="I99" s="492"/>
      <c r="K99" s="27"/>
      <c r="L99" s="548"/>
      <c r="M99" s="548"/>
      <c r="N99" s="548"/>
      <c r="O99" s="548"/>
      <c r="P99" s="548"/>
      <c r="Q99" s="548"/>
      <c r="R99" s="548"/>
      <c r="S99" s="548"/>
      <c r="T99" s="31"/>
      <c r="U99" s="30"/>
      <c r="V99" s="31"/>
      <c r="W99" s="549"/>
      <c r="X99" s="501"/>
      <c r="Y99" s="548"/>
      <c r="Z99" s="548"/>
    </row>
    <row r="100" spans="1:26" x14ac:dyDescent="0.25">
      <c r="A100" s="489"/>
      <c r="B100" s="41"/>
      <c r="C100" s="551"/>
      <c r="D100" s="43"/>
      <c r="E100" s="489"/>
      <c r="F100" s="44"/>
      <c r="G100" s="489"/>
      <c r="H100" s="44"/>
      <c r="I100" s="492"/>
      <c r="K100" s="27"/>
      <c r="L100" s="548"/>
      <c r="M100" s="548"/>
      <c r="N100" s="548"/>
      <c r="O100" s="548"/>
      <c r="P100" s="548"/>
      <c r="Q100" s="548"/>
      <c r="R100" s="548"/>
      <c r="S100" s="548"/>
      <c r="T100" s="31"/>
      <c r="U100" s="30"/>
      <c r="V100" s="31"/>
      <c r="W100" s="549"/>
      <c r="X100" s="501"/>
      <c r="Y100" s="548"/>
      <c r="Z100" s="548"/>
    </row>
    <row r="101" spans="1:26" x14ac:dyDescent="0.25">
      <c r="A101" s="489"/>
      <c r="B101" s="41"/>
      <c r="C101" s="551"/>
      <c r="D101" s="43"/>
      <c r="E101" s="489"/>
      <c r="F101" s="44"/>
      <c r="G101" s="489"/>
      <c r="H101" s="44"/>
      <c r="I101" s="492"/>
      <c r="K101" s="27"/>
      <c r="L101" s="548"/>
      <c r="M101" s="548"/>
      <c r="N101" s="548"/>
      <c r="O101" s="548"/>
      <c r="P101" s="548"/>
      <c r="Q101" s="548"/>
      <c r="R101" s="548"/>
      <c r="S101" s="548"/>
      <c r="T101" s="31"/>
      <c r="U101" s="30"/>
      <c r="V101" s="31"/>
      <c r="W101" s="549"/>
      <c r="X101" s="501"/>
      <c r="Y101" s="548">
        <v>5</v>
      </c>
      <c r="Z101" s="548"/>
    </row>
    <row r="102" spans="1:26" x14ac:dyDescent="0.25">
      <c r="A102" s="489"/>
      <c r="B102" s="41"/>
      <c r="C102" s="551"/>
      <c r="D102" s="43"/>
      <c r="E102" s="489"/>
      <c r="F102" s="44"/>
      <c r="G102" s="489"/>
      <c r="H102" s="44"/>
      <c r="I102" s="492"/>
      <c r="K102" s="27"/>
      <c r="L102" s="548"/>
      <c r="M102" s="548"/>
      <c r="N102" s="548"/>
      <c r="O102" s="548"/>
      <c r="P102" s="548"/>
      <c r="Q102" s="548"/>
      <c r="R102" s="548"/>
      <c r="S102" s="548"/>
      <c r="T102" s="31"/>
      <c r="U102" s="30"/>
      <c r="V102" s="31"/>
      <c r="W102" s="549">
        <v>5</v>
      </c>
      <c r="X102" s="501"/>
      <c r="Y102" s="548"/>
      <c r="Z102" s="548"/>
    </row>
    <row r="103" spans="1:26" x14ac:dyDescent="0.25">
      <c r="A103" s="489"/>
      <c r="B103" s="41"/>
      <c r="C103" s="551"/>
      <c r="D103" s="43"/>
      <c r="E103" s="489"/>
      <c r="F103" s="44"/>
      <c r="G103" s="489"/>
      <c r="H103" s="44"/>
      <c r="I103" s="492"/>
      <c r="K103" s="27"/>
      <c r="L103" s="548"/>
      <c r="M103" s="548"/>
      <c r="N103" s="548"/>
      <c r="O103" s="548"/>
      <c r="P103" s="548"/>
      <c r="Q103" s="548"/>
      <c r="R103" s="548"/>
      <c r="S103" s="548"/>
      <c r="T103" s="31"/>
      <c r="U103" s="30"/>
      <c r="V103" s="31"/>
      <c r="W103" s="549"/>
      <c r="X103" s="501"/>
      <c r="Y103" s="548"/>
      <c r="Z103" s="548"/>
    </row>
    <row r="104" spans="1:26" x14ac:dyDescent="0.25">
      <c r="A104" s="489"/>
      <c r="B104" s="41"/>
      <c r="C104" s="551"/>
      <c r="D104" s="43"/>
      <c r="E104" s="489"/>
      <c r="F104" s="44"/>
      <c r="G104" s="489"/>
      <c r="H104" s="44"/>
      <c r="I104" s="492"/>
      <c r="K104" s="27"/>
      <c r="L104" s="548"/>
      <c r="M104" s="548"/>
      <c r="N104" s="548"/>
      <c r="O104" s="548"/>
      <c r="P104" s="548"/>
      <c r="Q104" s="548"/>
      <c r="R104" s="548"/>
      <c r="S104" s="548"/>
      <c r="T104" s="31"/>
      <c r="U104" s="30"/>
      <c r="V104" s="31"/>
      <c r="W104" s="549"/>
      <c r="X104" s="501"/>
      <c r="Y104" s="548"/>
      <c r="Z104" s="548"/>
    </row>
    <row r="105" spans="1:26" x14ac:dyDescent="0.25">
      <c r="A105" s="489"/>
      <c r="B105" s="41"/>
      <c r="C105" s="551"/>
      <c r="D105" s="43"/>
      <c r="E105" s="489"/>
      <c r="F105" s="44"/>
      <c r="G105" s="489"/>
      <c r="H105" s="44"/>
      <c r="I105" s="492"/>
      <c r="K105" s="27"/>
      <c r="L105" s="548"/>
      <c r="M105" s="548"/>
      <c r="N105" s="548"/>
      <c r="O105" s="548"/>
      <c r="P105" s="548"/>
      <c r="Q105" s="548"/>
      <c r="R105" s="548"/>
      <c r="S105" s="548"/>
      <c r="T105" s="32"/>
      <c r="U105" s="28"/>
      <c r="V105" s="32"/>
      <c r="W105" s="549"/>
      <c r="X105" s="501"/>
      <c r="Y105" s="548"/>
      <c r="Z105" s="548"/>
    </row>
    <row r="106" spans="1:26" x14ac:dyDescent="0.25">
      <c r="A106" s="489"/>
      <c r="B106" s="41"/>
      <c r="C106" s="551"/>
      <c r="D106" s="43"/>
      <c r="E106" s="489"/>
      <c r="F106" s="44"/>
      <c r="G106" s="489"/>
      <c r="H106" s="44"/>
      <c r="I106" s="492"/>
      <c r="K106" s="27"/>
      <c r="L106" s="548"/>
      <c r="M106" s="548"/>
      <c r="N106" s="548"/>
      <c r="O106" s="548"/>
      <c r="P106" s="548"/>
      <c r="Q106" s="548"/>
      <c r="R106" s="548"/>
      <c r="S106" s="548"/>
      <c r="T106" s="31"/>
      <c r="U106" s="30"/>
      <c r="V106" s="31"/>
      <c r="W106" s="549"/>
      <c r="X106" s="501"/>
      <c r="Y106" s="548"/>
      <c r="Z106" s="548"/>
    </row>
    <row r="107" spans="1:26" x14ac:dyDescent="0.25">
      <c r="A107" s="489"/>
      <c r="B107" s="41"/>
      <c r="C107" s="551"/>
      <c r="D107" s="43"/>
      <c r="E107" s="489"/>
      <c r="F107" s="44"/>
      <c r="G107" s="489"/>
      <c r="H107" s="44"/>
      <c r="I107" s="492"/>
      <c r="K107" s="27"/>
      <c r="L107" s="548"/>
      <c r="M107" s="548"/>
      <c r="N107" s="548"/>
      <c r="O107" s="548"/>
      <c r="P107" s="548"/>
      <c r="Q107" s="548"/>
      <c r="R107" s="548"/>
      <c r="S107" s="548"/>
      <c r="T107" s="31"/>
      <c r="U107" s="30"/>
      <c r="V107" s="31"/>
      <c r="W107" s="549"/>
      <c r="X107" s="501"/>
      <c r="Y107" s="548"/>
      <c r="Z107" s="548"/>
    </row>
    <row r="108" spans="1:26" x14ac:dyDescent="0.25">
      <c r="A108" s="489"/>
      <c r="B108" s="41"/>
      <c r="C108" s="552"/>
      <c r="D108" s="43"/>
      <c r="E108" s="489"/>
      <c r="F108" s="44"/>
      <c r="G108" s="489"/>
      <c r="H108" s="44"/>
      <c r="I108" s="492"/>
      <c r="K108" s="27"/>
      <c r="L108" s="548"/>
      <c r="M108" s="548"/>
      <c r="N108" s="548"/>
      <c r="O108" s="548"/>
      <c r="P108" s="548"/>
      <c r="Q108" s="548"/>
      <c r="R108" s="548"/>
      <c r="S108" s="548"/>
      <c r="T108" s="31"/>
      <c r="U108" s="30"/>
      <c r="V108" s="31"/>
      <c r="W108" s="549"/>
      <c r="X108" s="501"/>
      <c r="Y108" s="548"/>
      <c r="Z108" s="548"/>
    </row>
    <row r="109" spans="1:26" x14ac:dyDescent="0.25">
      <c r="A109" s="489"/>
      <c r="B109" s="40"/>
      <c r="C109" s="550"/>
      <c r="D109" s="42"/>
      <c r="E109" s="489"/>
      <c r="F109" s="39"/>
      <c r="G109" s="489"/>
      <c r="H109" s="45"/>
      <c r="I109" s="492"/>
      <c r="J109" s="25"/>
      <c r="K109" s="27"/>
      <c r="L109" s="548"/>
      <c r="M109" s="548"/>
      <c r="N109" s="548"/>
      <c r="O109" s="548"/>
      <c r="P109" s="548"/>
      <c r="Q109" s="548"/>
      <c r="R109" s="548"/>
      <c r="S109" s="548"/>
      <c r="T109" s="31"/>
      <c r="U109" s="30"/>
      <c r="V109" s="31"/>
      <c r="W109" s="549"/>
      <c r="X109" s="501"/>
      <c r="Y109" s="548"/>
      <c r="Z109" s="548"/>
    </row>
    <row r="110" spans="1:26" x14ac:dyDescent="0.25">
      <c r="A110" s="489"/>
      <c r="B110" s="41"/>
      <c r="C110" s="551"/>
      <c r="D110" s="43"/>
      <c r="E110" s="489"/>
      <c r="F110" s="44"/>
      <c r="G110" s="489"/>
      <c r="H110" s="44"/>
      <c r="I110" s="492"/>
      <c r="K110" s="27"/>
      <c r="L110" s="548"/>
      <c r="M110" s="548"/>
      <c r="N110" s="548"/>
      <c r="O110" s="548"/>
      <c r="P110" s="548"/>
      <c r="Q110" s="548"/>
      <c r="R110" s="548"/>
      <c r="S110" s="548"/>
      <c r="T110" s="31"/>
      <c r="U110" s="30"/>
      <c r="V110" s="31"/>
      <c r="W110" s="549"/>
      <c r="X110" s="501"/>
      <c r="Y110" s="548"/>
      <c r="Z110" s="548"/>
    </row>
    <row r="111" spans="1:26" x14ac:dyDescent="0.25">
      <c r="A111" s="489"/>
      <c r="B111" s="41"/>
      <c r="C111" s="551"/>
      <c r="D111" s="43"/>
      <c r="E111" s="489"/>
      <c r="F111" s="44"/>
      <c r="G111" s="489"/>
      <c r="H111" s="44"/>
      <c r="I111" s="492"/>
      <c r="K111" s="27"/>
      <c r="L111" s="548"/>
      <c r="M111" s="548"/>
      <c r="N111" s="548"/>
      <c r="O111" s="548"/>
      <c r="P111" s="548"/>
      <c r="Q111" s="548"/>
      <c r="R111" s="548"/>
      <c r="S111" s="548"/>
      <c r="T111" s="31"/>
      <c r="U111" s="30"/>
      <c r="V111" s="31"/>
      <c r="W111" s="549">
        <v>44</v>
      </c>
      <c r="X111" s="501"/>
      <c r="Y111" s="548">
        <v>5</v>
      </c>
      <c r="Z111" s="548"/>
    </row>
    <row r="112" spans="1:26" x14ac:dyDescent="0.25">
      <c r="A112" s="489"/>
      <c r="B112" s="41"/>
      <c r="C112" s="551"/>
      <c r="D112" s="43"/>
      <c r="E112" s="489"/>
      <c r="F112" s="44"/>
      <c r="G112" s="489"/>
      <c r="H112" s="44"/>
      <c r="I112" s="492"/>
      <c r="K112" s="27"/>
      <c r="L112" s="548"/>
      <c r="M112" s="548"/>
      <c r="N112" s="548"/>
      <c r="O112" s="548"/>
      <c r="P112" s="548"/>
      <c r="Q112" s="548"/>
      <c r="R112" s="548"/>
      <c r="S112" s="548"/>
      <c r="T112" s="31"/>
      <c r="U112" s="30"/>
      <c r="V112" s="31"/>
      <c r="W112" s="549"/>
      <c r="X112" s="501"/>
      <c r="Y112" s="548"/>
      <c r="Z112" s="548"/>
    </row>
    <row r="113" spans="1:26" x14ac:dyDescent="0.25">
      <c r="A113" s="489"/>
      <c r="B113" s="41"/>
      <c r="C113" s="551"/>
      <c r="D113" s="43"/>
      <c r="E113" s="489"/>
      <c r="F113" s="44"/>
      <c r="G113" s="489"/>
      <c r="H113" s="44"/>
      <c r="I113" s="492"/>
      <c r="K113" s="27"/>
      <c r="L113" s="548"/>
      <c r="M113" s="548"/>
      <c r="N113" s="548"/>
      <c r="O113" s="548"/>
      <c r="P113" s="548"/>
      <c r="Q113" s="548"/>
      <c r="R113" s="548"/>
      <c r="S113" s="548"/>
      <c r="T113" s="31"/>
      <c r="U113" s="30"/>
      <c r="V113" s="31"/>
      <c r="W113" s="549"/>
      <c r="X113" s="501"/>
      <c r="Y113" s="548"/>
      <c r="Z113" s="548"/>
    </row>
    <row r="114" spans="1:26" x14ac:dyDescent="0.25">
      <c r="A114" s="489"/>
      <c r="B114" s="41"/>
      <c r="C114" s="551"/>
      <c r="D114" s="43"/>
      <c r="E114" s="489"/>
      <c r="F114" s="44"/>
      <c r="G114" s="489"/>
      <c r="H114" s="44"/>
      <c r="I114" s="492"/>
      <c r="K114" s="27"/>
      <c r="L114" s="548"/>
      <c r="M114" s="548"/>
      <c r="N114" s="548"/>
      <c r="O114" s="548"/>
      <c r="P114" s="548"/>
      <c r="Q114" s="548"/>
      <c r="R114" s="548"/>
      <c r="S114" s="548"/>
      <c r="T114" s="31"/>
      <c r="U114" s="30"/>
      <c r="V114" s="31"/>
      <c r="W114" s="549"/>
      <c r="X114" s="501"/>
      <c r="Y114" s="548"/>
      <c r="Z114" s="548"/>
    </row>
    <row r="115" spans="1:26" x14ac:dyDescent="0.25">
      <c r="A115" s="489"/>
      <c r="B115" s="41"/>
      <c r="C115" s="551"/>
      <c r="D115" s="43"/>
      <c r="E115" s="489"/>
      <c r="F115" s="44"/>
      <c r="G115" s="489"/>
      <c r="H115" s="44"/>
      <c r="I115" s="492"/>
      <c r="K115" s="27"/>
      <c r="L115" s="548"/>
      <c r="M115" s="548"/>
      <c r="N115" s="548"/>
      <c r="O115" s="548"/>
      <c r="P115" s="548"/>
      <c r="Q115" s="548"/>
      <c r="R115" s="548"/>
      <c r="S115" s="548"/>
      <c r="T115" s="31"/>
      <c r="U115" s="30"/>
      <c r="V115" s="31"/>
      <c r="W115" s="549"/>
      <c r="X115" s="501"/>
      <c r="Y115" s="548"/>
      <c r="Z115" s="548"/>
    </row>
    <row r="116" spans="1:26" x14ac:dyDescent="0.25">
      <c r="A116" s="489"/>
      <c r="B116" s="41"/>
      <c r="C116" s="551"/>
      <c r="D116" s="43"/>
      <c r="E116" s="489"/>
      <c r="F116" s="44"/>
      <c r="G116" s="489"/>
      <c r="H116" s="44"/>
      <c r="I116" s="492"/>
      <c r="K116" s="27"/>
      <c r="L116" s="548"/>
      <c r="M116" s="548"/>
      <c r="N116" s="548"/>
      <c r="O116" s="548"/>
      <c r="P116" s="548"/>
      <c r="Q116" s="548"/>
      <c r="R116" s="548"/>
      <c r="S116" s="548"/>
      <c r="T116" s="31"/>
      <c r="U116" s="30"/>
      <c r="V116" s="31"/>
      <c r="W116" s="549"/>
      <c r="X116" s="501"/>
      <c r="Y116" s="548"/>
      <c r="Z116" s="548"/>
    </row>
    <row r="117" spans="1:26" x14ac:dyDescent="0.25">
      <c r="A117" s="489"/>
      <c r="B117" s="41"/>
      <c r="C117" s="551"/>
      <c r="D117" s="43"/>
      <c r="E117" s="489"/>
      <c r="F117" s="44"/>
      <c r="G117" s="489"/>
      <c r="H117" s="44"/>
      <c r="I117" s="492"/>
      <c r="K117" s="27"/>
      <c r="L117" s="548"/>
      <c r="M117" s="548"/>
      <c r="N117" s="548"/>
      <c r="O117" s="548"/>
      <c r="P117" s="548"/>
      <c r="Q117" s="548"/>
      <c r="R117" s="548"/>
      <c r="S117" s="548"/>
      <c r="T117" s="31"/>
      <c r="U117" s="30"/>
      <c r="V117" s="31"/>
      <c r="W117" s="549"/>
      <c r="X117" s="501"/>
      <c r="Y117" s="548"/>
      <c r="Z117" s="548"/>
    </row>
    <row r="118" spans="1:26" x14ac:dyDescent="0.25">
      <c r="A118" s="489"/>
      <c r="B118" s="41"/>
      <c r="C118" s="551"/>
      <c r="D118" s="43"/>
      <c r="E118" s="489"/>
      <c r="F118" s="44"/>
      <c r="G118" s="489"/>
      <c r="H118" s="44"/>
      <c r="I118" s="492"/>
      <c r="K118" s="27"/>
      <c r="L118" s="548"/>
      <c r="M118" s="548"/>
      <c r="N118" s="548"/>
      <c r="O118" s="548"/>
      <c r="P118" s="548"/>
      <c r="Q118" s="548"/>
      <c r="R118" s="548"/>
      <c r="S118" s="548"/>
      <c r="T118" s="32"/>
      <c r="U118" s="28"/>
      <c r="V118" s="32"/>
      <c r="W118" s="549"/>
      <c r="X118" s="501"/>
      <c r="Y118" s="548"/>
      <c r="Z118" s="548"/>
    </row>
    <row r="119" spans="1:26" x14ac:dyDescent="0.25">
      <c r="A119" s="489"/>
      <c r="B119" s="41"/>
      <c r="C119" s="551"/>
      <c r="D119" s="43"/>
      <c r="E119" s="489"/>
      <c r="F119" s="44"/>
      <c r="G119" s="489"/>
      <c r="H119" s="44"/>
      <c r="I119" s="492"/>
      <c r="K119" s="27"/>
      <c r="L119" s="548"/>
      <c r="M119" s="548"/>
      <c r="N119" s="548"/>
      <c r="O119" s="548"/>
      <c r="P119" s="548"/>
      <c r="Q119" s="548"/>
      <c r="R119" s="548"/>
      <c r="S119" s="548"/>
      <c r="T119" s="31"/>
      <c r="U119" s="30"/>
      <c r="V119" s="31"/>
      <c r="W119" s="549"/>
      <c r="X119" s="501"/>
      <c r="Y119" s="548"/>
      <c r="Z119" s="548"/>
    </row>
    <row r="120" spans="1:26" x14ac:dyDescent="0.25">
      <c r="A120" s="489"/>
      <c r="B120" s="41"/>
      <c r="C120" s="551"/>
      <c r="D120" s="43"/>
      <c r="E120" s="489"/>
      <c r="F120" s="44"/>
      <c r="G120" s="489"/>
      <c r="H120" s="44"/>
      <c r="I120" s="492"/>
      <c r="K120" s="27"/>
      <c r="L120" s="548"/>
      <c r="M120" s="548"/>
      <c r="N120" s="548"/>
      <c r="O120" s="548"/>
      <c r="P120" s="548"/>
      <c r="Q120" s="548"/>
      <c r="R120" s="548"/>
      <c r="S120" s="548"/>
      <c r="T120" s="31"/>
      <c r="U120" s="30"/>
      <c r="V120" s="31"/>
      <c r="W120" s="549"/>
      <c r="X120" s="501"/>
      <c r="Y120" s="548"/>
      <c r="Z120" s="548"/>
    </row>
    <row r="121" spans="1:26" x14ac:dyDescent="0.25">
      <c r="A121" s="489"/>
      <c r="B121" s="41"/>
      <c r="C121" s="552"/>
      <c r="D121" s="43"/>
      <c r="E121" s="489"/>
      <c r="F121" s="44"/>
      <c r="G121" s="489"/>
      <c r="H121" s="44"/>
      <c r="I121" s="492"/>
      <c r="K121" s="27"/>
      <c r="L121" s="548"/>
      <c r="M121" s="548"/>
      <c r="N121" s="548"/>
      <c r="O121" s="548"/>
      <c r="P121" s="548"/>
      <c r="Q121" s="548"/>
      <c r="R121" s="548"/>
      <c r="S121" s="548"/>
      <c r="T121" s="31"/>
      <c r="U121" s="30"/>
      <c r="V121" s="31"/>
      <c r="W121" s="549"/>
      <c r="X121" s="501"/>
      <c r="Y121" s="548"/>
      <c r="Z121" s="548"/>
    </row>
    <row r="122" spans="1:26" x14ac:dyDescent="0.25">
      <c r="V122" s="18" t="s">
        <v>182</v>
      </c>
      <c r="X122" s="51">
        <f>SUM(W95,W70,W41,W20)</f>
        <v>52</v>
      </c>
      <c r="Z122" s="51">
        <f>SUM(Y95,Y70,Y41,Y20)</f>
        <v>13</v>
      </c>
    </row>
  </sheetData>
  <mergeCells count="627">
    <mergeCell ref="G13:I13"/>
    <mergeCell ref="A16:U16"/>
    <mergeCell ref="V16:Z16"/>
    <mergeCell ref="A17:N17"/>
    <mergeCell ref="O17:U17"/>
    <mergeCell ref="V17:W17"/>
    <mergeCell ref="X17:Z17"/>
    <mergeCell ref="A3:Z3"/>
    <mergeCell ref="A4:Z4"/>
    <mergeCell ref="A5:Z5"/>
    <mergeCell ref="G7:O7"/>
    <mergeCell ref="G9:I9"/>
    <mergeCell ref="G11:M11"/>
    <mergeCell ref="O18:P18"/>
    <mergeCell ref="Q18:R18"/>
    <mergeCell ref="S18:T18"/>
    <mergeCell ref="X18:Y18"/>
    <mergeCell ref="A19:Z19"/>
    <mergeCell ref="A20:V20"/>
    <mergeCell ref="W20:X20"/>
    <mergeCell ref="Y20:Z20"/>
    <mergeCell ref="A18:B18"/>
    <mergeCell ref="C18:D18"/>
    <mergeCell ref="E18:F18"/>
    <mergeCell ref="G18:H18"/>
    <mergeCell ref="J18:L18"/>
    <mergeCell ref="M18:N18"/>
    <mergeCell ref="A21:A40"/>
    <mergeCell ref="B21:C40"/>
    <mergeCell ref="D21:E40"/>
    <mergeCell ref="F21:G40"/>
    <mergeCell ref="H21:J40"/>
    <mergeCell ref="L21:M21"/>
    <mergeCell ref="L24:M24"/>
    <mergeCell ref="L27:M27"/>
    <mergeCell ref="L30:M30"/>
    <mergeCell ref="L33:M33"/>
    <mergeCell ref="L36:M36"/>
    <mergeCell ref="L38:M38"/>
    <mergeCell ref="L40:M40"/>
    <mergeCell ref="Y22:Z22"/>
    <mergeCell ref="L23:M23"/>
    <mergeCell ref="N23:O23"/>
    <mergeCell ref="P23:Q23"/>
    <mergeCell ref="R23:S23"/>
    <mergeCell ref="W23:X23"/>
    <mergeCell ref="Y23:Z23"/>
    <mergeCell ref="N21:O21"/>
    <mergeCell ref="P21:Q21"/>
    <mergeCell ref="R21:S21"/>
    <mergeCell ref="W21:X21"/>
    <mergeCell ref="Y21:Z21"/>
    <mergeCell ref="L22:M22"/>
    <mergeCell ref="N22:O22"/>
    <mergeCell ref="P22:Q22"/>
    <mergeCell ref="R22:S22"/>
    <mergeCell ref="W22:X22"/>
    <mergeCell ref="Y25:Z25"/>
    <mergeCell ref="L26:M26"/>
    <mergeCell ref="N26:O26"/>
    <mergeCell ref="P26:Q26"/>
    <mergeCell ref="R26:S26"/>
    <mergeCell ref="W26:X26"/>
    <mergeCell ref="Y26:Z26"/>
    <mergeCell ref="N24:O24"/>
    <mergeCell ref="P24:Q24"/>
    <mergeCell ref="R24:S24"/>
    <mergeCell ref="W24:X24"/>
    <mergeCell ref="Y24:Z24"/>
    <mergeCell ref="L25:M25"/>
    <mergeCell ref="N25:O25"/>
    <mergeCell ref="P25:Q25"/>
    <mergeCell ref="R25:S25"/>
    <mergeCell ref="W25:X25"/>
    <mergeCell ref="Y28:Z28"/>
    <mergeCell ref="L29:M29"/>
    <mergeCell ref="N29:O29"/>
    <mergeCell ref="P29:Q29"/>
    <mergeCell ref="R29:S29"/>
    <mergeCell ref="W29:X29"/>
    <mergeCell ref="Y29:Z29"/>
    <mergeCell ref="N27:O27"/>
    <mergeCell ref="P27:Q27"/>
    <mergeCell ref="R27:S27"/>
    <mergeCell ref="W27:X27"/>
    <mergeCell ref="Y27:Z27"/>
    <mergeCell ref="L28:M28"/>
    <mergeCell ref="N28:O28"/>
    <mergeCell ref="P28:Q28"/>
    <mergeCell ref="R28:S28"/>
    <mergeCell ref="W28:X28"/>
    <mergeCell ref="Y31:Z31"/>
    <mergeCell ref="L32:M32"/>
    <mergeCell ref="N32:O32"/>
    <mergeCell ref="P32:Q32"/>
    <mergeCell ref="R32:S32"/>
    <mergeCell ref="W32:X32"/>
    <mergeCell ref="Y32:Z32"/>
    <mergeCell ref="N30:O30"/>
    <mergeCell ref="P30:Q30"/>
    <mergeCell ref="R30:S30"/>
    <mergeCell ref="W30:X30"/>
    <mergeCell ref="Y30:Z30"/>
    <mergeCell ref="L31:M31"/>
    <mergeCell ref="N31:O31"/>
    <mergeCell ref="P31:Q31"/>
    <mergeCell ref="R31:S31"/>
    <mergeCell ref="W31:X31"/>
    <mergeCell ref="N33:O33"/>
    <mergeCell ref="P33:Q33"/>
    <mergeCell ref="R33:S33"/>
    <mergeCell ref="W33:X33"/>
    <mergeCell ref="Y33:Z33"/>
    <mergeCell ref="L34:M34"/>
    <mergeCell ref="N34:O34"/>
    <mergeCell ref="P34:Q34"/>
    <mergeCell ref="R34:S34"/>
    <mergeCell ref="W34:X34"/>
    <mergeCell ref="N36:O36"/>
    <mergeCell ref="P36:Q36"/>
    <mergeCell ref="R36:S36"/>
    <mergeCell ref="W36:X36"/>
    <mergeCell ref="Y36:Z36"/>
    <mergeCell ref="Y34:Z34"/>
    <mergeCell ref="L35:M35"/>
    <mergeCell ref="N35:O35"/>
    <mergeCell ref="P35:Q35"/>
    <mergeCell ref="R35:S35"/>
    <mergeCell ref="W35:X35"/>
    <mergeCell ref="Y35:Z35"/>
    <mergeCell ref="N38:O38"/>
    <mergeCell ref="P38:Q38"/>
    <mergeCell ref="R38:S38"/>
    <mergeCell ref="W38:X38"/>
    <mergeCell ref="Y38:Z38"/>
    <mergeCell ref="L37:M37"/>
    <mergeCell ref="N37:O37"/>
    <mergeCell ref="P37:Q37"/>
    <mergeCell ref="R37:S37"/>
    <mergeCell ref="W37:X37"/>
    <mergeCell ref="Y37:Z37"/>
    <mergeCell ref="N40:O40"/>
    <mergeCell ref="P40:Q40"/>
    <mergeCell ref="R40:S40"/>
    <mergeCell ref="W40:X40"/>
    <mergeCell ref="Y40:Z40"/>
    <mergeCell ref="L39:M39"/>
    <mergeCell ref="N39:O39"/>
    <mergeCell ref="P39:Q39"/>
    <mergeCell ref="R39:S39"/>
    <mergeCell ref="W39:X39"/>
    <mergeCell ref="Y39:Z39"/>
    <mergeCell ref="A41:S41"/>
    <mergeCell ref="T41:V41"/>
    <mergeCell ref="W41:X41"/>
    <mergeCell ref="Y41:Z41"/>
    <mergeCell ref="A42:A69"/>
    <mergeCell ref="B42:C69"/>
    <mergeCell ref="D42:E69"/>
    <mergeCell ref="F42:G69"/>
    <mergeCell ref="H42:I69"/>
    <mergeCell ref="J42:J58"/>
    <mergeCell ref="L42:M42"/>
    <mergeCell ref="N42:O42"/>
    <mergeCell ref="P42:Q42"/>
    <mergeCell ref="R42:S42"/>
    <mergeCell ref="Y42:Z42"/>
    <mergeCell ref="L43:M43"/>
    <mergeCell ref="N43:O43"/>
    <mergeCell ref="P43:Q43"/>
    <mergeCell ref="R43:S43"/>
    <mergeCell ref="Y43:Z43"/>
    <mergeCell ref="L44:M44"/>
    <mergeCell ref="N44:O44"/>
    <mergeCell ref="P44:Q44"/>
    <mergeCell ref="R44:S44"/>
    <mergeCell ref="Y44:Z44"/>
    <mergeCell ref="L45:M45"/>
    <mergeCell ref="N45:O45"/>
    <mergeCell ref="P45:Q45"/>
    <mergeCell ref="R45:S45"/>
    <mergeCell ref="Y45:Z45"/>
    <mergeCell ref="L46:M46"/>
    <mergeCell ref="N46:O46"/>
    <mergeCell ref="P46:Q46"/>
    <mergeCell ref="R46:S46"/>
    <mergeCell ref="Y46:Z46"/>
    <mergeCell ref="L47:M47"/>
    <mergeCell ref="N47:O47"/>
    <mergeCell ref="P47:Q47"/>
    <mergeCell ref="R47:S47"/>
    <mergeCell ref="Y47:Z47"/>
    <mergeCell ref="L48:M48"/>
    <mergeCell ref="N48:O48"/>
    <mergeCell ref="P48:Q48"/>
    <mergeCell ref="R48:S48"/>
    <mergeCell ref="Y48:Z48"/>
    <mergeCell ref="L49:M49"/>
    <mergeCell ref="N49:O49"/>
    <mergeCell ref="P49:Q49"/>
    <mergeCell ref="R49:S49"/>
    <mergeCell ref="Y49:Z49"/>
    <mergeCell ref="L50:M50"/>
    <mergeCell ref="N50:O50"/>
    <mergeCell ref="P50:Q50"/>
    <mergeCell ref="R50:S50"/>
    <mergeCell ref="Y50:Z50"/>
    <mergeCell ref="L51:M51"/>
    <mergeCell ref="N51:O51"/>
    <mergeCell ref="P51:Q51"/>
    <mergeCell ref="R51:S51"/>
    <mergeCell ref="Y51:Z51"/>
    <mergeCell ref="L52:M52"/>
    <mergeCell ref="N52:O52"/>
    <mergeCell ref="P52:Q52"/>
    <mergeCell ref="R52:S52"/>
    <mergeCell ref="Y52:Z52"/>
    <mergeCell ref="L53:M53"/>
    <mergeCell ref="N53:O53"/>
    <mergeCell ref="P53:Q53"/>
    <mergeCell ref="R53:S53"/>
    <mergeCell ref="Y53:Z53"/>
    <mergeCell ref="L54:M54"/>
    <mergeCell ref="N54:O54"/>
    <mergeCell ref="P54:Q54"/>
    <mergeCell ref="R54:S54"/>
    <mergeCell ref="Y54:Z54"/>
    <mergeCell ref="L55:M55"/>
    <mergeCell ref="N55:O55"/>
    <mergeCell ref="P55:Q55"/>
    <mergeCell ref="R55:S55"/>
    <mergeCell ref="Y55:Z55"/>
    <mergeCell ref="L56:M56"/>
    <mergeCell ref="N56:O56"/>
    <mergeCell ref="P56:Q56"/>
    <mergeCell ref="R56:S56"/>
    <mergeCell ref="Y56:Z56"/>
    <mergeCell ref="L57:M57"/>
    <mergeCell ref="N57:O57"/>
    <mergeCell ref="P57:Q57"/>
    <mergeCell ref="R57:S57"/>
    <mergeCell ref="Y57:Z57"/>
    <mergeCell ref="Y59:Z59"/>
    <mergeCell ref="L60:M60"/>
    <mergeCell ref="N60:O60"/>
    <mergeCell ref="P60:Q60"/>
    <mergeCell ref="R60:S60"/>
    <mergeCell ref="Y60:Z60"/>
    <mergeCell ref="L58:M58"/>
    <mergeCell ref="N58:O58"/>
    <mergeCell ref="P58:Q58"/>
    <mergeCell ref="R58:S58"/>
    <mergeCell ref="Y58:Z58"/>
    <mergeCell ref="L59:M59"/>
    <mergeCell ref="N59:O59"/>
    <mergeCell ref="P59:Q59"/>
    <mergeCell ref="R59:S59"/>
    <mergeCell ref="L61:M61"/>
    <mergeCell ref="N61:O61"/>
    <mergeCell ref="P61:Q61"/>
    <mergeCell ref="R61:S61"/>
    <mergeCell ref="Y61:Z61"/>
    <mergeCell ref="L62:M62"/>
    <mergeCell ref="N62:O62"/>
    <mergeCell ref="P62:Q62"/>
    <mergeCell ref="R62:S62"/>
    <mergeCell ref="Y62:Z62"/>
    <mergeCell ref="P66:Q66"/>
    <mergeCell ref="R66:S66"/>
    <mergeCell ref="Y66:Z66"/>
    <mergeCell ref="L63:M63"/>
    <mergeCell ref="N63:O63"/>
    <mergeCell ref="P63:Q63"/>
    <mergeCell ref="R63:S63"/>
    <mergeCell ref="Y63:Z63"/>
    <mergeCell ref="L64:M64"/>
    <mergeCell ref="N64:O64"/>
    <mergeCell ref="P64:Q64"/>
    <mergeCell ref="R64:S64"/>
    <mergeCell ref="Y64:Z64"/>
    <mergeCell ref="R69:S69"/>
    <mergeCell ref="Y69:Z69"/>
    <mergeCell ref="A70:S70"/>
    <mergeCell ref="T70:V70"/>
    <mergeCell ref="W70:X70"/>
    <mergeCell ref="Y70:Z70"/>
    <mergeCell ref="L67:M67"/>
    <mergeCell ref="N67:O67"/>
    <mergeCell ref="P67:Q67"/>
    <mergeCell ref="R67:S67"/>
    <mergeCell ref="Y67:Z67"/>
    <mergeCell ref="L68:M68"/>
    <mergeCell ref="N68:O68"/>
    <mergeCell ref="P68:Q68"/>
    <mergeCell ref="R68:S68"/>
    <mergeCell ref="Y68:Z68"/>
    <mergeCell ref="J59:J69"/>
    <mergeCell ref="L65:M65"/>
    <mergeCell ref="N65:O65"/>
    <mergeCell ref="P65:Q65"/>
    <mergeCell ref="R65:S65"/>
    <mergeCell ref="Y65:Z65"/>
    <mergeCell ref="L66:M66"/>
    <mergeCell ref="N66:O66"/>
    <mergeCell ref="A71:A94"/>
    <mergeCell ref="B71:C94"/>
    <mergeCell ref="D71:E94"/>
    <mergeCell ref="F71:G94"/>
    <mergeCell ref="H71:I94"/>
    <mergeCell ref="J71:J94"/>
    <mergeCell ref="L69:M69"/>
    <mergeCell ref="N69:O69"/>
    <mergeCell ref="P69:Q69"/>
    <mergeCell ref="L72:M72"/>
    <mergeCell ref="N72:O72"/>
    <mergeCell ref="P72:Q72"/>
    <mergeCell ref="L74:M74"/>
    <mergeCell ref="N74:O74"/>
    <mergeCell ref="P74:Q74"/>
    <mergeCell ref="L76:M76"/>
    <mergeCell ref="N76:O76"/>
    <mergeCell ref="P76:Q76"/>
    <mergeCell ref="L78:M78"/>
    <mergeCell ref="N78:O78"/>
    <mergeCell ref="P78:Q78"/>
    <mergeCell ref="L80:M80"/>
    <mergeCell ref="N80:O80"/>
    <mergeCell ref="P80:Q80"/>
    <mergeCell ref="R72:S72"/>
    <mergeCell ref="W72:X72"/>
    <mergeCell ref="Y72:Z72"/>
    <mergeCell ref="L71:M71"/>
    <mergeCell ref="N71:O71"/>
    <mergeCell ref="P71:Q71"/>
    <mergeCell ref="R71:S71"/>
    <mergeCell ref="W71:X71"/>
    <mergeCell ref="Y71:Z71"/>
    <mergeCell ref="R74:S74"/>
    <mergeCell ref="W74:X74"/>
    <mergeCell ref="Y74:Z74"/>
    <mergeCell ref="L73:M73"/>
    <mergeCell ref="N73:O73"/>
    <mergeCell ref="P73:Q73"/>
    <mergeCell ref="R73:S73"/>
    <mergeCell ref="W73:X73"/>
    <mergeCell ref="Y73:Z73"/>
    <mergeCell ref="R76:S76"/>
    <mergeCell ref="W76:X76"/>
    <mergeCell ref="Y76:Z76"/>
    <mergeCell ref="L75:M75"/>
    <mergeCell ref="N75:O75"/>
    <mergeCell ref="P75:Q75"/>
    <mergeCell ref="R75:S75"/>
    <mergeCell ref="W75:X75"/>
    <mergeCell ref="Y75:Z75"/>
    <mergeCell ref="R78:S78"/>
    <mergeCell ref="W78:X78"/>
    <mergeCell ref="Y78:Z78"/>
    <mergeCell ref="L77:M77"/>
    <mergeCell ref="N77:O77"/>
    <mergeCell ref="P77:Q77"/>
    <mergeCell ref="R77:S77"/>
    <mergeCell ref="W77:X77"/>
    <mergeCell ref="Y77:Z77"/>
    <mergeCell ref="R80:S80"/>
    <mergeCell ref="W80:X80"/>
    <mergeCell ref="Y80:Z80"/>
    <mergeCell ref="L79:M79"/>
    <mergeCell ref="N79:O79"/>
    <mergeCell ref="P79:Q79"/>
    <mergeCell ref="R79:S79"/>
    <mergeCell ref="W79:X79"/>
    <mergeCell ref="Y79:Z79"/>
    <mergeCell ref="L82:M82"/>
    <mergeCell ref="N82:O82"/>
    <mergeCell ref="P82:Q82"/>
    <mergeCell ref="R82:S82"/>
    <mergeCell ref="W82:X82"/>
    <mergeCell ref="Y82:Z82"/>
    <mergeCell ref="L81:M81"/>
    <mergeCell ref="N81:O81"/>
    <mergeCell ref="P81:Q81"/>
    <mergeCell ref="R81:S81"/>
    <mergeCell ref="W81:X81"/>
    <mergeCell ref="Y81:Z81"/>
    <mergeCell ref="L84:M84"/>
    <mergeCell ref="N84:O84"/>
    <mergeCell ref="P84:Q84"/>
    <mergeCell ref="R84:S84"/>
    <mergeCell ref="W84:X84"/>
    <mergeCell ref="Y84:Z84"/>
    <mergeCell ref="L83:M83"/>
    <mergeCell ref="N83:O83"/>
    <mergeCell ref="P83:Q83"/>
    <mergeCell ref="R83:S83"/>
    <mergeCell ref="W83:X83"/>
    <mergeCell ref="Y83:Z83"/>
    <mergeCell ref="L86:M86"/>
    <mergeCell ref="N86:O86"/>
    <mergeCell ref="P86:Q86"/>
    <mergeCell ref="R86:S86"/>
    <mergeCell ref="W86:X86"/>
    <mergeCell ref="Y86:Z86"/>
    <mergeCell ref="L85:M85"/>
    <mergeCell ref="N85:O85"/>
    <mergeCell ref="P85:Q85"/>
    <mergeCell ref="R85:S85"/>
    <mergeCell ref="W85:X85"/>
    <mergeCell ref="Y85:Z85"/>
    <mergeCell ref="L88:M88"/>
    <mergeCell ref="N88:O88"/>
    <mergeCell ref="P88:Q88"/>
    <mergeCell ref="R88:S88"/>
    <mergeCell ref="W88:X88"/>
    <mergeCell ref="Y88:Z88"/>
    <mergeCell ref="L87:M87"/>
    <mergeCell ref="N87:O87"/>
    <mergeCell ref="P87:Q87"/>
    <mergeCell ref="R87:S87"/>
    <mergeCell ref="W87:X87"/>
    <mergeCell ref="Y87:Z87"/>
    <mergeCell ref="L90:M90"/>
    <mergeCell ref="N90:O90"/>
    <mergeCell ref="P90:Q90"/>
    <mergeCell ref="R90:S90"/>
    <mergeCell ref="W90:X90"/>
    <mergeCell ref="Y90:Z90"/>
    <mergeCell ref="L89:M89"/>
    <mergeCell ref="N89:O89"/>
    <mergeCell ref="P89:Q89"/>
    <mergeCell ref="R89:S89"/>
    <mergeCell ref="W89:X89"/>
    <mergeCell ref="Y89:Z89"/>
    <mergeCell ref="L92:M92"/>
    <mergeCell ref="N92:O92"/>
    <mergeCell ref="P92:Q92"/>
    <mergeCell ref="R92:S92"/>
    <mergeCell ref="W92:X92"/>
    <mergeCell ref="Y92:Z92"/>
    <mergeCell ref="L91:M91"/>
    <mergeCell ref="N91:O91"/>
    <mergeCell ref="P91:Q91"/>
    <mergeCell ref="R91:S91"/>
    <mergeCell ref="W91:X91"/>
    <mergeCell ref="Y91:Z91"/>
    <mergeCell ref="L94:M94"/>
    <mergeCell ref="N94:O94"/>
    <mergeCell ref="P94:Q94"/>
    <mergeCell ref="R94:S94"/>
    <mergeCell ref="W94:X94"/>
    <mergeCell ref="Y94:Z94"/>
    <mergeCell ref="L93:M93"/>
    <mergeCell ref="N93:O93"/>
    <mergeCell ref="P93:Q93"/>
    <mergeCell ref="R93:S93"/>
    <mergeCell ref="W93:X93"/>
    <mergeCell ref="Y93:Z93"/>
    <mergeCell ref="A95:S95"/>
    <mergeCell ref="T95:V95"/>
    <mergeCell ref="W95:X95"/>
    <mergeCell ref="Y95:Z95"/>
    <mergeCell ref="A96:A108"/>
    <mergeCell ref="C96:C108"/>
    <mergeCell ref="E96:E108"/>
    <mergeCell ref="G96:G108"/>
    <mergeCell ref="I96:I108"/>
    <mergeCell ref="L96:M96"/>
    <mergeCell ref="Y97:Z97"/>
    <mergeCell ref="L98:M98"/>
    <mergeCell ref="N98:O98"/>
    <mergeCell ref="P98:Q98"/>
    <mergeCell ref="R98:S98"/>
    <mergeCell ref="W98:X98"/>
    <mergeCell ref="Y98:Z98"/>
    <mergeCell ref="N96:O96"/>
    <mergeCell ref="P96:Q96"/>
    <mergeCell ref="R96:S96"/>
    <mergeCell ref="W96:X96"/>
    <mergeCell ref="Y96:Z96"/>
    <mergeCell ref="L97:M97"/>
    <mergeCell ref="N97:O97"/>
    <mergeCell ref="P97:Q97"/>
    <mergeCell ref="R97:S97"/>
    <mergeCell ref="W97:X97"/>
    <mergeCell ref="L100:M100"/>
    <mergeCell ref="N100:O100"/>
    <mergeCell ref="P100:Q100"/>
    <mergeCell ref="R100:S100"/>
    <mergeCell ref="W100:X100"/>
    <mergeCell ref="Y100:Z100"/>
    <mergeCell ref="L99:M99"/>
    <mergeCell ref="N99:O99"/>
    <mergeCell ref="P99:Q99"/>
    <mergeCell ref="R99:S99"/>
    <mergeCell ref="W99:X99"/>
    <mergeCell ref="Y99:Z99"/>
    <mergeCell ref="L102:M102"/>
    <mergeCell ref="N102:O102"/>
    <mergeCell ref="P102:Q102"/>
    <mergeCell ref="R102:S102"/>
    <mergeCell ref="W102:X102"/>
    <mergeCell ref="Y102:Z102"/>
    <mergeCell ref="L101:M101"/>
    <mergeCell ref="N101:O101"/>
    <mergeCell ref="P101:Q101"/>
    <mergeCell ref="R101:S101"/>
    <mergeCell ref="W101:X101"/>
    <mergeCell ref="Y101:Z101"/>
    <mergeCell ref="L104:M104"/>
    <mergeCell ref="N104:O104"/>
    <mergeCell ref="P104:Q104"/>
    <mergeCell ref="R104:S104"/>
    <mergeCell ref="W104:X104"/>
    <mergeCell ref="Y104:Z104"/>
    <mergeCell ref="L103:M103"/>
    <mergeCell ref="N103:O103"/>
    <mergeCell ref="P103:Q103"/>
    <mergeCell ref="R103:S103"/>
    <mergeCell ref="W103:X103"/>
    <mergeCell ref="Y103:Z103"/>
    <mergeCell ref="L106:M106"/>
    <mergeCell ref="N106:O106"/>
    <mergeCell ref="P106:Q106"/>
    <mergeCell ref="R106:S106"/>
    <mergeCell ref="W106:X106"/>
    <mergeCell ref="Y106:Z106"/>
    <mergeCell ref="L105:M105"/>
    <mergeCell ref="N105:O105"/>
    <mergeCell ref="P105:Q105"/>
    <mergeCell ref="R105:S105"/>
    <mergeCell ref="W105:X105"/>
    <mergeCell ref="Y105:Z105"/>
    <mergeCell ref="L108:M108"/>
    <mergeCell ref="N108:O108"/>
    <mergeCell ref="P108:Q108"/>
    <mergeCell ref="R108:S108"/>
    <mergeCell ref="W108:X108"/>
    <mergeCell ref="Y108:Z108"/>
    <mergeCell ref="L107:M107"/>
    <mergeCell ref="N107:O107"/>
    <mergeCell ref="P107:Q107"/>
    <mergeCell ref="R107:S107"/>
    <mergeCell ref="W107:X107"/>
    <mergeCell ref="Y107:Z107"/>
    <mergeCell ref="A109:A121"/>
    <mergeCell ref="C109:C121"/>
    <mergeCell ref="E109:E121"/>
    <mergeCell ref="G109:G121"/>
    <mergeCell ref="I109:I121"/>
    <mergeCell ref="L109:M109"/>
    <mergeCell ref="L112:M112"/>
    <mergeCell ref="L115:M115"/>
    <mergeCell ref="L118:M118"/>
    <mergeCell ref="L121:M121"/>
    <mergeCell ref="Y110:Z110"/>
    <mergeCell ref="L111:M111"/>
    <mergeCell ref="N111:O111"/>
    <mergeCell ref="P111:Q111"/>
    <mergeCell ref="R111:S111"/>
    <mergeCell ref="W111:X111"/>
    <mergeCell ref="Y111:Z111"/>
    <mergeCell ref="N109:O109"/>
    <mergeCell ref="P109:Q109"/>
    <mergeCell ref="R109:S109"/>
    <mergeCell ref="W109:X109"/>
    <mergeCell ref="Y109:Z109"/>
    <mergeCell ref="L110:M110"/>
    <mergeCell ref="N110:O110"/>
    <mergeCell ref="P110:Q110"/>
    <mergeCell ref="R110:S110"/>
    <mergeCell ref="W110:X110"/>
    <mergeCell ref="Y113:Z113"/>
    <mergeCell ref="L114:M114"/>
    <mergeCell ref="N114:O114"/>
    <mergeCell ref="P114:Q114"/>
    <mergeCell ref="R114:S114"/>
    <mergeCell ref="W114:X114"/>
    <mergeCell ref="Y114:Z114"/>
    <mergeCell ref="N112:O112"/>
    <mergeCell ref="P112:Q112"/>
    <mergeCell ref="R112:S112"/>
    <mergeCell ref="W112:X112"/>
    <mergeCell ref="Y112:Z112"/>
    <mergeCell ref="L113:M113"/>
    <mergeCell ref="N113:O113"/>
    <mergeCell ref="P113:Q113"/>
    <mergeCell ref="R113:S113"/>
    <mergeCell ref="W113:X113"/>
    <mergeCell ref="Y116:Z116"/>
    <mergeCell ref="L117:M117"/>
    <mergeCell ref="N117:O117"/>
    <mergeCell ref="P117:Q117"/>
    <mergeCell ref="R117:S117"/>
    <mergeCell ref="W117:X117"/>
    <mergeCell ref="Y117:Z117"/>
    <mergeCell ref="N115:O115"/>
    <mergeCell ref="P115:Q115"/>
    <mergeCell ref="R115:S115"/>
    <mergeCell ref="W115:X115"/>
    <mergeCell ref="Y115:Z115"/>
    <mergeCell ref="L116:M116"/>
    <mergeCell ref="N116:O116"/>
    <mergeCell ref="P116:Q116"/>
    <mergeCell ref="R116:S116"/>
    <mergeCell ref="W116:X116"/>
    <mergeCell ref="N118:O118"/>
    <mergeCell ref="P118:Q118"/>
    <mergeCell ref="R118:S118"/>
    <mergeCell ref="W118:X118"/>
    <mergeCell ref="Y118:Z118"/>
    <mergeCell ref="L119:M119"/>
    <mergeCell ref="N119:O119"/>
    <mergeCell ref="P119:Q119"/>
    <mergeCell ref="R119:S119"/>
    <mergeCell ref="W119:X119"/>
    <mergeCell ref="N121:O121"/>
    <mergeCell ref="P121:Q121"/>
    <mergeCell ref="R121:S121"/>
    <mergeCell ref="W121:X121"/>
    <mergeCell ref="Y121:Z121"/>
    <mergeCell ref="Y119:Z119"/>
    <mergeCell ref="L120:M120"/>
    <mergeCell ref="N120:O120"/>
    <mergeCell ref="P120:Q120"/>
    <mergeCell ref="R120:S120"/>
    <mergeCell ref="W120:X120"/>
    <mergeCell ref="Y120:Z120"/>
  </mergeCells>
  <pageMargins left="0.7" right="0.7" top="0.75" bottom="0.75" header="0.3" footer="0.3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7</vt:i4>
      </vt:variant>
    </vt:vector>
  </HeadingPairs>
  <TitlesOfParts>
    <vt:vector size="27" baseType="lpstr">
      <vt:lpstr>C X P</vt:lpstr>
      <vt:lpstr>CAJA Y BCO</vt:lpstr>
      <vt:lpstr>INGRESOS</vt:lpstr>
      <vt:lpstr>DIR. Y ADM (2)</vt:lpstr>
      <vt:lpstr>GASTOS</vt:lpstr>
      <vt:lpstr>MAYO</vt:lpstr>
      <vt:lpstr>Insp. Y Certificación  </vt:lpstr>
      <vt:lpstr>ASIST. TECN. Y MANEJO INT. DE P</vt:lpstr>
      <vt:lpstr>CAPACITACIÓN   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Hoja2</vt:lpstr>
      <vt:lpstr>ANALISIS DE VARIACIONES </vt:lpstr>
      <vt:lpstr>Hoja3</vt:lpstr>
      <vt:lpstr>'C X P'!Área_de_impresión</vt:lpstr>
      <vt:lpstr>'CAJA Y BCO'!Área_de_impresión</vt:lpstr>
      <vt:lpstr>'DIR. Y ADM (2)'!Área_de_impresión</vt:lpstr>
      <vt:lpstr>GASTOS!Área_de_impresión</vt:lpstr>
      <vt:lpstr>INGRESOS!Área_de_impresión</vt:lpstr>
      <vt:lpstr>'Insp. Y Certificación  '!Área_de_impresión</vt:lpstr>
      <vt:lpstr>MAYO!Área_de_impresión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DOMINIO</dc:creator>
  <cp:lastModifiedBy>CODOCAFE</cp:lastModifiedBy>
  <cp:lastPrinted>2018-08-02T16:01:09Z</cp:lastPrinted>
  <dcterms:created xsi:type="dcterms:W3CDTF">2014-05-08T15:51:32Z</dcterms:created>
  <dcterms:modified xsi:type="dcterms:W3CDTF">2018-11-09T14:42:42Z</dcterms:modified>
</cp:coreProperties>
</file>