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5\ESTADOS FINANCIEROS AÑO 2025\ENERO 2025\"/>
    </mc:Choice>
  </mc:AlternateContent>
  <xr:revisionPtr revIDLastSave="0" documentId="13_ncr:1_{18DC6ACD-E7DE-4232-B8B6-A155DBE61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  <sheet name="reformad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10" i="1"/>
  <c r="C85" i="1"/>
  <c r="N85" i="1"/>
  <c r="O85" i="4"/>
  <c r="N85" i="4"/>
  <c r="N10" i="4" s="1"/>
  <c r="M85" i="4"/>
  <c r="L85" i="4"/>
  <c r="K85" i="4"/>
  <c r="J85" i="4"/>
  <c r="J10" i="4" s="1"/>
  <c r="I85" i="4"/>
  <c r="H85" i="4"/>
  <c r="G85" i="4"/>
  <c r="F85" i="4"/>
  <c r="F10" i="4" s="1"/>
  <c r="E85" i="4"/>
  <c r="D85" i="4"/>
  <c r="P85" i="4" s="1"/>
  <c r="R85" i="4" s="1"/>
  <c r="C85" i="4"/>
  <c r="B85" i="4"/>
  <c r="P83" i="4"/>
  <c r="P82" i="4"/>
  <c r="P84" i="4" s="1"/>
  <c r="P81" i="4"/>
  <c r="P80" i="4"/>
  <c r="P79" i="4"/>
  <c r="P77" i="4"/>
  <c r="P76" i="4"/>
  <c r="P78" i="4" s="1"/>
  <c r="P75" i="4"/>
  <c r="B75" i="4"/>
  <c r="P74" i="4"/>
  <c r="P73" i="4"/>
  <c r="P72" i="4"/>
  <c r="P70" i="4"/>
  <c r="P71" i="4" s="1"/>
  <c r="P69" i="4"/>
  <c r="P67" i="4"/>
  <c r="P66" i="4"/>
  <c r="P68" i="4" s="1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1" i="4"/>
  <c r="P50" i="4"/>
  <c r="P52" i="4" s="1"/>
  <c r="P48" i="4"/>
  <c r="P47" i="4"/>
  <c r="P49" i="4" s="1"/>
  <c r="P46" i="4"/>
  <c r="P45" i="4"/>
  <c r="P44" i="4"/>
  <c r="P43" i="4"/>
  <c r="P42" i="4"/>
  <c r="P41" i="4"/>
  <c r="P39" i="4"/>
  <c r="P38" i="4"/>
  <c r="P40" i="4" s="1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3" i="4"/>
  <c r="P12" i="4"/>
  <c r="P11" i="4"/>
  <c r="O10" i="4"/>
  <c r="M10" i="4"/>
  <c r="L10" i="4"/>
  <c r="K10" i="4"/>
  <c r="I10" i="4"/>
  <c r="H10" i="4"/>
  <c r="G10" i="4"/>
  <c r="E10" i="4"/>
  <c r="D10" i="4"/>
  <c r="P10" i="4" s="1"/>
  <c r="R10" i="4" s="1"/>
  <c r="J85" i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10" i="1"/>
  <c r="B75" i="1"/>
  <c r="B85" i="1" s="1"/>
  <c r="P84" i="1" l="1"/>
  <c r="P78" i="1"/>
  <c r="I85" i="1"/>
  <c r="H85" i="1"/>
  <c r="P53" i="1"/>
  <c r="P64" i="1"/>
  <c r="P60" i="1"/>
  <c r="P58" i="1"/>
  <c r="O85" i="1"/>
  <c r="O10" i="1" l="1"/>
  <c r="M85" i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P54" i="1"/>
  <c r="P34" i="1"/>
  <c r="P32" i="1"/>
  <c r="P28" i="1"/>
  <c r="I10" i="1" l="1"/>
  <c r="F85" i="1"/>
  <c r="P27" i="1"/>
  <c r="F10" i="1" l="1"/>
  <c r="N10" i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R85" i="1" s="1"/>
  <c r="G10" i="1" l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<sst xmlns="http://schemas.openxmlformats.org/spreadsheetml/2006/main" count="418" uniqueCount="123">
  <si>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</si>
  <si>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</si>
  <si>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</si>
  <si>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</si>
  <si>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</si>
  <si>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</si>
  <si>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</si>
  <si>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</si>
  <si>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</si>
  <si>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</si>
  <si>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</si>
  <si>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</si>
  <si>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</si>
  <si>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</si>
  <si>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</si>
  <si>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</si>
  <si>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</si>
  <si>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</si>
  <si>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</si>
  <si>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</si>
  <si>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</si>
  <si>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</si>
  <si>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</si>
  <si>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</si>
  <si>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</si>
  <si>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</si>
  <si>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</si>
  <si>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</si>
  <si>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</si>
  <si>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</si>
  <si>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</si>
  <si>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</si>
  <si>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</si>
  <si>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</si>
  <si>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</si>
  <si>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</si>
  <si>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</si>
  <si>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</si>
  <si>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</si>
  <si>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</si>
  <si>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</si>
  <si>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</si>
  <si>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</si>
  <si>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</si>
  <si>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</si>
  <si>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</si>
  <si>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</si>
  <si>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</si>
  <si>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</si>
  <si>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</si>
  <si>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</si>
  <si>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</si>
  <si>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</si>
  <si>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</si>
  <si>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</si>
  <si>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</si>
  <si>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</si>
  <si>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</si>
  <si>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</si>
  <si>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</si>
  <si>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</si>
  <si>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</si>
  <si>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</si>
  <si>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</si>
  <si>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</si>
  <si>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</si>
  <si>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</si>
  <si>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</si>
  <si>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</si>
  <si>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</si>
  <si>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</si>
  <si>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</si>
  <si>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</si>
  <si>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</si>
  <si>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</si>
  <si>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</si>
  <si>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</si>
  <si>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</si>
  <si>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</si>
  <si>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</si>
  <si>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</si>
  <si>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</si>
  <si>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</si>
  <si>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</si>
  <si>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</si>
  <si>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</si>
  <si>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</si>
  <si>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</si>
  <si>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</si>
  <si>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</si>
  <si>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</si>
  <si>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</si>
  <si>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</si>
  <si>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</si>
  <si>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</si>
  <si>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</si>
  <si>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</si>
  <si>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</si>
  <si>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</si>
  <si>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</si>
  <si>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</si>
  <si>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</si>
  <si>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</si>
  <si>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</si>
  <si>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</si>
  <si>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</si>
  <si>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</si>
  <si>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</si>
  <si>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</si>
  <si>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</si>
  <si>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</si>
  <si>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</si>
  <si>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</si>
  <si>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</si>
  <si>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</si>
  <si>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</si>
  <si>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</si>
  <si>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</si>
  <si>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</si>
  <si>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</si>
  <si>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</si>
  <si>
    <t xml:space="preserve">Ejecución del Gasto y Aplicaciones Financieras </t>
  </si>
  <si>
    <t>AÑO.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</si>
</sst>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B5D72B3-7218-4401-8D8B-D0164D8E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topLeftCell="A90" workbookViewId="0">
      <selection sqref="A1:P105"/>
    </sheetView>
  </sheetViews>
  <sheetFormatPr baseColWidth="10" defaultRowHeight="15" x14ac:dyDescent="0.25"/>
  <cols>
    <col min="1" max="2" width="18.140625" style="3" customWidth="1"/>
    <col min="3" max="3" width="15.1406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4" style="3" customWidth="1"/>
    <col min="15" max="15" width="13.570312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122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>+D85</f>
        <v>23118986.57</v>
      </c>
      <c r="E10" s="67">
        <f>+E85</f>
        <v>0</v>
      </c>
      <c r="F10" s="67">
        <f t="shared" ref="F10:I10" si="0">+F85</f>
        <v>0</v>
      </c>
      <c r="G10" s="67">
        <f>+G85</f>
        <v>0</v>
      </c>
      <c r="H10" s="67">
        <f>+H85</f>
        <v>0</v>
      </c>
      <c r="I10" s="67">
        <f t="shared" si="0"/>
        <v>0</v>
      </c>
      <c r="J10" s="67">
        <f t="shared" ref="J10:O10" si="1">+J85</f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23118986.57</v>
      </c>
      <c r="Q10" s="11">
        <v>23118986.57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293180969</v>
      </c>
      <c r="C11" s="66"/>
      <c r="D11" s="67">
        <v>19936568.969999999</v>
      </c>
      <c r="E11" s="67"/>
      <c r="F11" s="58"/>
      <c r="G11" s="58"/>
      <c r="H11" s="58"/>
      <c r="I11" s="58"/>
      <c r="J11" s="58"/>
      <c r="K11" s="65"/>
      <c r="L11" s="58"/>
      <c r="M11" s="58"/>
      <c r="N11" s="58"/>
      <c r="O11" s="58"/>
      <c r="P11" s="58">
        <f>SUM(D11:O11)</f>
        <v>19936568.969999999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237648308</v>
      </c>
      <c r="C12" s="24"/>
      <c r="D12" s="69">
        <v>17288421.059999999</v>
      </c>
      <c r="E12" s="53"/>
      <c r="F12" s="53"/>
      <c r="G12" s="53"/>
      <c r="H12" s="53"/>
      <c r="I12" s="53"/>
      <c r="J12" s="53"/>
      <c r="K12" s="50"/>
      <c r="L12" s="53"/>
      <c r="M12" s="24"/>
      <c r="N12" s="38"/>
      <c r="O12" s="24"/>
      <c r="P12" s="38">
        <f>SUM(D12:O12)</f>
        <v>17288421.059999999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20014000</v>
      </c>
      <c r="C13" s="24"/>
      <c r="D13" s="69">
        <v>38600</v>
      </c>
      <c r="E13" s="53"/>
      <c r="F13" s="53"/>
      <c r="G13" s="53"/>
      <c r="H13" s="53"/>
      <c r="I13" s="53"/>
      <c r="J13" s="53"/>
      <c r="K13" s="50"/>
      <c r="L13" s="53"/>
      <c r="M13" s="24"/>
      <c r="N13" s="38"/>
      <c r="O13" s="24"/>
      <c r="P13" s="38">
        <f>SUM(D13:O13)</f>
        <v>38600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/>
      <c r="C14" s="68"/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>
        <v>4000000</v>
      </c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31518661</v>
      </c>
      <c r="C16" s="24"/>
      <c r="D16" s="69">
        <v>2609547.91</v>
      </c>
      <c r="E16" s="53"/>
      <c r="F16" s="53"/>
      <c r="G16" s="53"/>
      <c r="H16" s="53"/>
      <c r="I16" s="53"/>
      <c r="J16" s="53"/>
      <c r="K16" s="50"/>
      <c r="L16" s="53"/>
      <c r="M16" s="24"/>
      <c r="N16" s="38"/>
      <c r="O16" s="24"/>
      <c r="P16" s="38">
        <f t="shared" ref="P16:P26" si="2">SUM(D16:O16)</f>
        <v>2609547.91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47162901</v>
      </c>
      <c r="C17" s="66"/>
      <c r="D17" s="67">
        <v>1946971.6</v>
      </c>
      <c r="E17" s="67"/>
      <c r="F17" s="58"/>
      <c r="G17" s="58"/>
      <c r="H17" s="58"/>
      <c r="I17" s="58"/>
      <c r="J17" s="58"/>
      <c r="K17" s="65"/>
      <c r="L17" s="58"/>
      <c r="M17" s="58"/>
      <c r="N17" s="58"/>
      <c r="O17" s="58"/>
      <c r="P17" s="58">
        <f t="shared" si="2"/>
        <v>1946971.6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10378000</v>
      </c>
      <c r="C18" s="68"/>
      <c r="D18" s="69">
        <v>1598449.34</v>
      </c>
      <c r="E18" s="53"/>
      <c r="F18" s="53"/>
      <c r="G18" s="53"/>
      <c r="H18" s="53"/>
      <c r="I18" s="53"/>
      <c r="J18" s="53"/>
      <c r="K18" s="50"/>
      <c r="L18" s="53"/>
      <c r="M18" s="24"/>
      <c r="N18" s="38"/>
      <c r="O18" s="24"/>
      <c r="P18" s="38">
        <f t="shared" si="2"/>
        <v>1598449.34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500000</v>
      </c>
      <c r="C19" s="68"/>
      <c r="D19" s="38"/>
      <c r="E19" s="53"/>
      <c r="F19" s="53"/>
      <c r="G19" s="53"/>
      <c r="H19" s="53"/>
      <c r="I19" s="53"/>
      <c r="J19" s="53"/>
      <c r="K19" s="50"/>
      <c r="L19" s="53"/>
      <c r="M19" s="53"/>
      <c r="N19" s="38"/>
      <c r="O19" s="24"/>
      <c r="P19" s="38">
        <f t="shared" si="2"/>
        <v>0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2048638</v>
      </c>
      <c r="C20" s="68"/>
      <c r="D20" s="38"/>
      <c r="E20" s="53"/>
      <c r="F20" s="53"/>
      <c r="G20" s="53"/>
      <c r="H20" s="53"/>
      <c r="I20" s="53"/>
      <c r="J20" s="53"/>
      <c r="K20" s="50"/>
      <c r="L20" s="53"/>
      <c r="M20" s="53"/>
      <c r="N20" s="38"/>
      <c r="O20" s="24"/>
      <c r="P20" s="38">
        <f t="shared" si="2"/>
        <v>0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1300000</v>
      </c>
      <c r="C21" s="68"/>
      <c r="D21" s="38"/>
      <c r="E21" s="53"/>
      <c r="F21" s="53"/>
      <c r="G21" s="53"/>
      <c r="I21" s="53"/>
      <c r="J21" s="53"/>
      <c r="K21" s="50"/>
      <c r="L21" s="53"/>
      <c r="M21" s="53"/>
      <c r="N21" s="38"/>
      <c r="O21" s="24"/>
      <c r="P21" s="38">
        <f t="shared" si="2"/>
        <v>0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20533043</v>
      </c>
      <c r="C22" s="68"/>
      <c r="D22" s="53">
        <v>289682.61</v>
      </c>
      <c r="E22" s="53"/>
      <c r="F22" s="53"/>
      <c r="G22" s="53"/>
      <c r="H22" s="53"/>
      <c r="I22" s="53"/>
      <c r="J22" s="53"/>
      <c r="K22" s="50"/>
      <c r="L22" s="53"/>
      <c r="M22" s="53"/>
      <c r="N22" s="38"/>
      <c r="O22" s="24"/>
      <c r="P22" s="38">
        <f t="shared" si="2"/>
        <v>289682.61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2463220</v>
      </c>
      <c r="C23" s="68"/>
      <c r="D23" s="38">
        <v>24339.65</v>
      </c>
      <c r="E23" s="53"/>
      <c r="F23" s="53"/>
      <c r="G23" s="53"/>
      <c r="H23" s="53"/>
      <c r="I23" s="53"/>
      <c r="J23" s="53"/>
      <c r="K23" s="50"/>
      <c r="L23" s="53"/>
      <c r="M23" s="53"/>
      <c r="N23" s="38"/>
      <c r="O23" s="38"/>
      <c r="P23" s="38">
        <f t="shared" si="2"/>
        <v>24339.65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1240000</v>
      </c>
      <c r="C24" s="68"/>
      <c r="D24" s="38"/>
      <c r="E24" s="53"/>
      <c r="F24" s="53"/>
      <c r="G24" s="53"/>
      <c r="H24" s="53"/>
      <c r="I24" s="53"/>
      <c r="J24" s="53"/>
      <c r="K24" s="50"/>
      <c r="L24" s="53"/>
      <c r="M24" s="53"/>
      <c r="N24" s="38"/>
      <c r="O24" s="38"/>
      <c r="P24" s="38">
        <f t="shared" si="2"/>
        <v>0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5950000</v>
      </c>
      <c r="C25" s="68"/>
      <c r="D25" s="38">
        <v>34500</v>
      </c>
      <c r="E25" s="53"/>
      <c r="F25" s="53"/>
      <c r="G25" s="53"/>
      <c r="H25" s="53"/>
      <c r="I25" s="38"/>
      <c r="J25" s="53"/>
      <c r="K25" s="50"/>
      <c r="L25" s="53"/>
      <c r="M25" s="53"/>
      <c r="N25" s="38"/>
      <c r="O25" s="38"/>
      <c r="P25" s="38">
        <f t="shared" si="2"/>
        <v>34500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/>
      <c r="F26" s="53"/>
      <c r="G26" s="53"/>
      <c r="H26" s="38"/>
      <c r="I26" s="38"/>
      <c r="J26" s="53"/>
      <c r="K26" s="50"/>
      <c r="L26" s="53"/>
      <c r="M26" s="53"/>
      <c r="N26" s="38"/>
      <c r="O26" s="38"/>
      <c r="P26" s="38">
        <f t="shared" si="2"/>
        <v>0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24857000</v>
      </c>
      <c r="C27" s="58"/>
      <c r="D27" s="70"/>
      <c r="E27" s="58"/>
      <c r="F27" s="58"/>
      <c r="G27" s="58"/>
      <c r="H27" s="58"/>
      <c r="I27" s="58"/>
      <c r="J27" s="58"/>
      <c r="K27" s="65"/>
      <c r="L27" s="58"/>
      <c r="M27" s="58"/>
      <c r="N27" s="58"/>
      <c r="O27" s="58"/>
      <c r="P27" s="58">
        <f>SUM(E27:O27)</f>
        <v>0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375000</v>
      </c>
      <c r="C28" s="68"/>
      <c r="D28" s="38"/>
      <c r="E28" s="38"/>
      <c r="F28" s="53"/>
      <c r="G28" s="53"/>
      <c r="H28" s="53"/>
      <c r="I28" s="53"/>
      <c r="J28" s="53"/>
      <c r="K28" s="50"/>
      <c r="L28" s="53"/>
      <c r="M28" s="32"/>
      <c r="N28" s="32"/>
      <c r="O28" s="32"/>
      <c r="P28" s="38">
        <f t="shared" ref="P28:P38" si="3">SUM(D28:O28)</f>
        <v>0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213000</v>
      </c>
      <c r="C29" s="68"/>
      <c r="D29" s="38"/>
      <c r="E29" s="38"/>
      <c r="F29" s="53"/>
      <c r="G29" s="53"/>
      <c r="H29" s="53"/>
      <c r="I29" s="53"/>
      <c r="J29" s="53"/>
      <c r="K29" s="50"/>
      <c r="L29" s="38"/>
      <c r="M29" s="32"/>
      <c r="N29" s="32"/>
      <c r="O29" s="32"/>
      <c r="P29" s="38">
        <f t="shared" si="3"/>
        <v>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/>
      <c r="F30" s="53"/>
      <c r="G30" s="53"/>
      <c r="H30" s="53"/>
      <c r="I30" s="53"/>
      <c r="J30" s="53"/>
      <c r="K30" s="50"/>
      <c r="L30" s="38"/>
      <c r="M30" s="32"/>
      <c r="N30" s="32"/>
      <c r="O30" s="32"/>
      <c r="P30" s="38">
        <f t="shared" si="3"/>
        <v>0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/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3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2100000</v>
      </c>
      <c r="C32" s="68"/>
      <c r="D32" s="38"/>
      <c r="E32" s="38"/>
      <c r="F32" s="53"/>
      <c r="G32" s="53"/>
      <c r="H32" s="53"/>
      <c r="I32" s="53"/>
      <c r="J32" s="53"/>
      <c r="K32" s="50"/>
      <c r="L32" s="32"/>
      <c r="M32" s="32"/>
      <c r="N32" s="32"/>
      <c r="O32" s="32"/>
      <c r="P32" s="38">
        <f t="shared" si="3"/>
        <v>0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509000</v>
      </c>
      <c r="C33" s="68"/>
      <c r="D33" s="38"/>
      <c r="E33" s="38"/>
      <c r="F33" s="53"/>
      <c r="G33" s="53"/>
      <c r="H33" s="53"/>
      <c r="I33" s="53"/>
      <c r="J33" s="53"/>
      <c r="K33" s="50"/>
      <c r="L33" s="32"/>
      <c r="M33" s="32"/>
      <c r="N33" s="32"/>
      <c r="O33" s="32"/>
      <c r="P33" s="38">
        <f t="shared" si="3"/>
        <v>0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19190000</v>
      </c>
      <c r="C34" s="68"/>
      <c r="D34" s="38"/>
      <c r="E34" s="38"/>
      <c r="F34" s="53"/>
      <c r="G34" s="53"/>
      <c r="H34" s="53"/>
      <c r="I34" s="53"/>
      <c r="J34" s="53"/>
      <c r="K34" s="50"/>
      <c r="L34" s="32"/>
      <c r="M34" s="32"/>
      <c r="N34" s="32"/>
      <c r="O34" s="32"/>
      <c r="P34" s="38">
        <f t="shared" si="3"/>
        <v>0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/>
      <c r="D35" s="38"/>
      <c r="E35" s="38"/>
      <c r="F35" s="53"/>
      <c r="G35" s="53"/>
      <c r="H35" s="53"/>
      <c r="I35" s="53"/>
      <c r="J35" s="53"/>
      <c r="K35" s="50"/>
      <c r="L35" s="32"/>
      <c r="M35" s="32"/>
      <c r="N35" s="32"/>
      <c r="O35" s="32"/>
      <c r="P35" s="38">
        <f t="shared" si="3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970000</v>
      </c>
      <c r="C36" s="68"/>
      <c r="D36" s="40"/>
      <c r="E36" s="53"/>
      <c r="F36" s="53"/>
      <c r="G36" s="53"/>
      <c r="H36" s="53"/>
      <c r="I36" s="53"/>
      <c r="J36" s="53"/>
      <c r="K36" s="50"/>
      <c r="L36" s="53"/>
      <c r="M36" s="32"/>
      <c r="N36" s="32"/>
      <c r="O36" s="32"/>
      <c r="P36" s="38">
        <f t="shared" si="3"/>
        <v>0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2050000</v>
      </c>
      <c r="C37" s="58"/>
      <c r="D37" s="58">
        <v>1235446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1235446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50000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2000000</v>
      </c>
      <c r="C43" s="55"/>
      <c r="D43" s="55">
        <v>1235446</v>
      </c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1235446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4071392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>
        <f t="shared" ref="P53:P58" si="17">SUM(D53:O53)</f>
        <v>0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525000</v>
      </c>
      <c r="C54" s="68"/>
      <c r="D54" s="38"/>
      <c r="E54" s="38"/>
      <c r="F54" s="53"/>
      <c r="G54" s="53"/>
      <c r="H54" s="38"/>
      <c r="I54" s="53"/>
      <c r="J54" s="53"/>
      <c r="K54" s="50"/>
      <c r="L54" s="32"/>
      <c r="M54" s="32"/>
      <c r="N54" s="53"/>
      <c r="O54" s="53"/>
      <c r="P54" s="38">
        <f t="shared" si="17"/>
        <v>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 t="shared" si="17"/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/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421392</v>
      </c>
      <c r="C57" s="68"/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 t="shared" si="17"/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/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2500000</v>
      </c>
      <c r="C60" s="68"/>
      <c r="D60" s="38"/>
      <c r="E60" s="38"/>
      <c r="F60" s="38"/>
      <c r="G60" s="38"/>
      <c r="H60" s="38"/>
      <c r="I60" s="38"/>
      <c r="J60" s="38"/>
      <c r="K60" s="32"/>
      <c r="L60" s="32"/>
      <c r="M60" s="32"/>
      <c r="N60" s="32"/>
      <c r="O60" s="53"/>
      <c r="P60" s="38">
        <f>SUM(D60:O60)</f>
        <v>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/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/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3200000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>
        <f>SUM(D63:O63)</f>
        <v>0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1600000</v>
      </c>
      <c r="C64" s="68"/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2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1600000</v>
      </c>
      <c r="C65" s="68"/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>
        <f>SUM(D65:O65)</f>
        <v>0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/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/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/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/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/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/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/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/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/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+D11+D17+D37</f>
        <v>23118986.57</v>
      </c>
      <c r="E85" s="41">
        <f>+E11+E17+E27+E37</f>
        <v>0</v>
      </c>
      <c r="F85" s="41">
        <f>+F11+F17+F27+F37+F53</f>
        <v>0</v>
      </c>
      <c r="G85" s="41">
        <f>+G11+G17+G27+G53</f>
        <v>0</v>
      </c>
      <c r="H85" s="41">
        <f>+H11+H17+H27+H37+H53+H63</f>
        <v>0</v>
      </c>
      <c r="I85" s="41">
        <f>+I11+I17+I27+I53+I63+I37</f>
        <v>0</v>
      </c>
      <c r="J85" s="41">
        <f>+J11+J17+J27+J37+J53+J63</f>
        <v>0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23118986.57</v>
      </c>
      <c r="Q85" s="24">
        <v>23118986.57</v>
      </c>
      <c r="R85" s="25">
        <f>+P85-Q85</f>
        <v>0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sqref="A1:XFD104857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C47F-B735-4BE2-9DF0-2621602DD043}">
  <dimension ref="A4:X102"/>
  <sheetViews>
    <sheetView topLeftCell="A80" workbookViewId="0">
      <selection activeCell="B85" sqref="B85:C85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1.42578125" style="3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>
        <v>70189299.739999995</v>
      </c>
      <c r="D10" s="67">
        <f>+D85</f>
        <v>23754888.099999998</v>
      </c>
      <c r="E10" s="67">
        <f>+E85</f>
        <v>25612491.880000003</v>
      </c>
      <c r="F10" s="67">
        <f t="shared" ref="F10:O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si="0"/>
        <v>37296324.32</v>
      </c>
      <c r="K10" s="67">
        <f t="shared" si="0"/>
        <v>40748957.299999997</v>
      </c>
      <c r="L10" s="67">
        <f t="shared" si="0"/>
        <v>69420842.109999999</v>
      </c>
      <c r="M10" s="67">
        <f t="shared" si="0"/>
        <v>51810915.910000004</v>
      </c>
      <c r="N10" s="67">
        <f t="shared" si="0"/>
        <v>0</v>
      </c>
      <c r="O10" s="46">
        <f t="shared" si="0"/>
        <v>0</v>
      </c>
      <c r="P10" s="58">
        <f>SUM(D10:O10)</f>
        <v>355754861.45000005</v>
      </c>
      <c r="Q10" s="24">
        <v>355754861.44999999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>
        <v>-4995000</v>
      </c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>
        <v>19215199.190000001</v>
      </c>
      <c r="N11" s="58"/>
      <c r="O11" s="58"/>
      <c r="P11" s="58">
        <f>SUM(D11:O11)</f>
        <v>210660795.59000003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>
        <v>-3896000</v>
      </c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>
        <v>16639271.060000001</v>
      </c>
      <c r="N12" s="38"/>
      <c r="O12" s="24"/>
      <c r="P12" s="38">
        <f>SUM(D12:O12)</f>
        <v>180395584.72999999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>
        <v>-1254000</v>
      </c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>
        <v>38600</v>
      </c>
      <c r="N13" s="38"/>
      <c r="O13" s="24"/>
      <c r="P13" s="38">
        <f>SUM(D13:O13)</f>
        <v>3604912.43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-945000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>
        <v>1100000</v>
      </c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>
        <v>2537328.13</v>
      </c>
      <c r="N16" s="38"/>
      <c r="O16" s="24"/>
      <c r="P16" s="38">
        <f t="shared" ref="P16:P26" si="1">SUM(D16:O16)</f>
        <v>26660298.43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>
        <v>14445669.1</v>
      </c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>
        <v>3705259.82</v>
      </c>
      <c r="N17" s="58"/>
      <c r="O17" s="58"/>
      <c r="P17" s="58">
        <f t="shared" si="1"/>
        <v>36235822.149999999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>
        <v>6206630</v>
      </c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>
        <v>1827623.18</v>
      </c>
      <c r="N18" s="38"/>
      <c r="O18" s="24"/>
      <c r="P18" s="38">
        <f t="shared" si="1"/>
        <v>10962270.639999999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-350000</v>
      </c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>
        <v>241982.82</v>
      </c>
      <c r="N19" s="38"/>
      <c r="O19" s="24"/>
      <c r="P19" s="38">
        <f t="shared" si="1"/>
        <v>939905.91999999993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>
        <v>-1888000</v>
      </c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>
        <v>9450</v>
      </c>
      <c r="N20" s="38"/>
      <c r="O20" s="24"/>
      <c r="P20" s="38">
        <f t="shared" si="1"/>
        <v>799754.22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>
        <v>-1138087</v>
      </c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1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>
        <v>10471917</v>
      </c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>
        <v>375419.98</v>
      </c>
      <c r="N22" s="38"/>
      <c r="O22" s="24"/>
      <c r="P22" s="38">
        <f t="shared" si="1"/>
        <v>10545037.900000002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>
        <v>-1547000</v>
      </c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>
        <v>29131.57</v>
      </c>
      <c r="N23" s="38"/>
      <c r="O23" s="38"/>
      <c r="P23" s="38">
        <f t="shared" si="1"/>
        <v>2795461.2899999996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>
        <v>-1498962</v>
      </c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>
        <v>22004.27</v>
      </c>
      <c r="N24" s="38"/>
      <c r="O24" s="38"/>
      <c r="P24" s="38">
        <f t="shared" si="1"/>
        <v>2260673.1400000006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>
        <v>4028023.1</v>
      </c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>
        <v>1092400</v>
      </c>
      <c r="N25" s="38"/>
      <c r="O25" s="38"/>
      <c r="P25" s="38">
        <f t="shared" si="1"/>
        <v>3768002.0700000003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200000</v>
      </c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>
        <v>107248</v>
      </c>
      <c r="N26" s="38"/>
      <c r="O26" s="38"/>
      <c r="P26" s="38">
        <f t="shared" si="1"/>
        <v>2917053.99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>
        <v>68390798.849999994</v>
      </c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>
        <v>28365698.300000001</v>
      </c>
      <c r="N27" s="58"/>
      <c r="O27" s="58"/>
      <c r="P27" s="58">
        <f>SUM(E27:O27)</f>
        <v>94980346.549999997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>
        <v>-908065</v>
      </c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>
        <v>15842</v>
      </c>
      <c r="N28" s="32"/>
      <c r="O28" s="32"/>
      <c r="P28" s="38">
        <f t="shared" ref="P28:P38" si="2">SUM(D28:O28)</f>
        <v>466643.95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>
        <v>5000</v>
      </c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>
        <v>-7000</v>
      </c>
      <c r="N29" s="32"/>
      <c r="O29" s="32"/>
      <c r="P29" s="38">
        <f t="shared" si="2"/>
        <v>269954.5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-185006</v>
      </c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>
        <v>151198.20000000001</v>
      </c>
      <c r="N30" s="32"/>
      <c r="O30" s="32"/>
      <c r="P30" s="38">
        <f t="shared" si="2"/>
        <v>545300.76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/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2"/>
        <v>687103.46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>
        <v>-585567.71</v>
      </c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>
        <v>-99476.9</v>
      </c>
      <c r="N32" s="32"/>
      <c r="O32" s="32"/>
      <c r="P32" s="38">
        <f t="shared" si="2"/>
        <v>820221.04999999993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>
        <v>-253285.44</v>
      </c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>
        <v>499000</v>
      </c>
      <c r="N33" s="32"/>
      <c r="O33" s="32"/>
      <c r="P33" s="38">
        <f t="shared" si="2"/>
        <v>518400.17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>
        <v>-69413146</v>
      </c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>
        <v>27938960</v>
      </c>
      <c r="N34" s="32"/>
      <c r="O34" s="32"/>
      <c r="P34" s="38">
        <f t="shared" si="2"/>
        <v>86512239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2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>
        <v>1454577</v>
      </c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>
        <v>-132825</v>
      </c>
      <c r="N36" s="32"/>
      <c r="O36" s="32"/>
      <c r="P36" s="38">
        <f t="shared" si="2"/>
        <v>5186768.3899999997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2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2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3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4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5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6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7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8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9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0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1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2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3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4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5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>
        <v>524758.6</v>
      </c>
      <c r="N53" s="58"/>
      <c r="O53" s="58"/>
      <c r="P53" s="58">
        <f t="shared" ref="P53:P58" si="16">SUM(D53:O53)</f>
        <v>12260818.560000001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>
        <v>524758.6</v>
      </c>
      <c r="N54" s="53"/>
      <c r="O54" s="53"/>
      <c r="P54" s="38">
        <f t="shared" si="16"/>
        <v>605218.56999999995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6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6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6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6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7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8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19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0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1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2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3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4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5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6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7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8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29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0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1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2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3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4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5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6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70189299.739999995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51810915.910000004</v>
      </c>
      <c r="N85" s="41">
        <f>+N11+N27+N37+N17+N53</f>
        <v>0</v>
      </c>
      <c r="O85" s="41">
        <f>+O11+O17+O27+O37+O53+O63</f>
        <v>0</v>
      </c>
      <c r="P85" s="41">
        <f>SUM(D85:O85)</f>
        <v>355754861.45000005</v>
      </c>
      <c r="Q85" s="24">
        <v>303943945.54000002</v>
      </c>
      <c r="R85" s="25">
        <f>+P85-Q85</f>
        <v>51810915.910000026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A93:D93"/>
    <mergeCell ref="M93:O93"/>
    <mergeCell ref="B100:J100"/>
    <mergeCell ref="B101:P101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reformado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2025-02-05T10:23:25Z</cp:lastPrinted>
  <dcterms:created xsi:type="dcterms:W3CDTF">2019-05-29T12:03:30Z</dcterms:created>
  <dcterms:modified xsi:type="dcterms:W3CDTF">2025-02-05T10:33:35Z</dcterms:modified>
</cp:coreProperties>
</file>