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doc\OneDrive - INDOCAFE\Desktop\BACKUP Sr Orlando\REGISTROS CONTABILIDAD\AÑO 2024\ESTADOS FINANCIEROS 2024\OCTUBRE 2024\"/>
    </mc:Choice>
  </mc:AlternateContent>
  <xr:revisionPtr revIDLastSave="0" documentId="13_ncr:1_{E7D8BD31-CA58-4611-928E-AC4F2165A2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  <sheet name="reformado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5" i="4" l="1"/>
  <c r="N85" i="4"/>
  <c r="N10" i="4" s="1"/>
  <c r="M85" i="4"/>
  <c r="L85" i="4"/>
  <c r="K85" i="4"/>
  <c r="J85" i="4"/>
  <c r="J10" i="4" s="1"/>
  <c r="I85" i="4"/>
  <c r="H85" i="4"/>
  <c r="G85" i="4"/>
  <c r="F85" i="4"/>
  <c r="F10" i="4" s="1"/>
  <c r="E85" i="4"/>
  <c r="D85" i="4"/>
  <c r="P85" i="4" s="1"/>
  <c r="R85" i="4" s="1"/>
  <c r="C85" i="4"/>
  <c r="B85" i="4"/>
  <c r="P83" i="4"/>
  <c r="P82" i="4"/>
  <c r="P84" i="4" s="1"/>
  <c r="P81" i="4"/>
  <c r="P80" i="4"/>
  <c r="P79" i="4"/>
  <c r="P77" i="4"/>
  <c r="P76" i="4"/>
  <c r="P78" i="4" s="1"/>
  <c r="P75" i="4"/>
  <c r="B75" i="4"/>
  <c r="P74" i="4"/>
  <c r="P73" i="4"/>
  <c r="P72" i="4"/>
  <c r="P70" i="4"/>
  <c r="P71" i="4" s="1"/>
  <c r="P69" i="4"/>
  <c r="P67" i="4"/>
  <c r="P66" i="4"/>
  <c r="P68" i="4" s="1"/>
  <c r="P65" i="4"/>
  <c r="P64" i="4"/>
  <c r="P63" i="4"/>
  <c r="P62" i="4"/>
  <c r="P61" i="4"/>
  <c r="P60" i="4"/>
  <c r="P59" i="4"/>
  <c r="P58" i="4"/>
  <c r="P57" i="4"/>
  <c r="P56" i="4"/>
  <c r="P55" i="4"/>
  <c r="P54" i="4"/>
  <c r="P53" i="4"/>
  <c r="P51" i="4"/>
  <c r="P50" i="4"/>
  <c r="P52" i="4" s="1"/>
  <c r="P48" i="4"/>
  <c r="P47" i="4"/>
  <c r="P49" i="4" s="1"/>
  <c r="P46" i="4"/>
  <c r="P45" i="4"/>
  <c r="P44" i="4"/>
  <c r="P43" i="4"/>
  <c r="P42" i="4"/>
  <c r="P41" i="4"/>
  <c r="P39" i="4"/>
  <c r="P38" i="4"/>
  <c r="P40" i="4" s="1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3" i="4"/>
  <c r="P12" i="4"/>
  <c r="P11" i="4"/>
  <c r="O10" i="4"/>
  <c r="M10" i="4"/>
  <c r="L10" i="4"/>
  <c r="K10" i="4"/>
  <c r="I10" i="4"/>
  <c r="H10" i="4"/>
  <c r="G10" i="4"/>
  <c r="E10" i="4"/>
  <c r="D10" i="4"/>
  <c r="P10" i="4" s="1"/>
  <c r="R10" i="4" s="1"/>
  <c r="J85" i="1"/>
  <c r="D85" i="1"/>
  <c r="D10" i="1" s="1"/>
  <c r="E85" i="1"/>
  <c r="E10" i="1"/>
  <c r="P83" i="1"/>
  <c r="P82" i="1"/>
  <c r="P79" i="1"/>
  <c r="P77" i="1"/>
  <c r="P76" i="1"/>
  <c r="P75" i="1"/>
  <c r="P73" i="1"/>
  <c r="P72" i="1"/>
  <c r="P74" i="1" s="1"/>
  <c r="P70" i="1"/>
  <c r="P67" i="1"/>
  <c r="P65" i="1"/>
  <c r="P63" i="1"/>
  <c r="P62" i="1"/>
  <c r="P61" i="1"/>
  <c r="P59" i="1"/>
  <c r="P57" i="1"/>
  <c r="P56" i="1"/>
  <c r="P55" i="1"/>
  <c r="P51" i="1"/>
  <c r="P50" i="1"/>
  <c r="P52" i="1" s="1"/>
  <c r="P48" i="1"/>
  <c r="P45" i="1"/>
  <c r="P43" i="1"/>
  <c r="P42" i="1"/>
  <c r="P41" i="1"/>
  <c r="P39" i="1"/>
  <c r="P37" i="1"/>
  <c r="P36" i="1"/>
  <c r="P35" i="1"/>
  <c r="P33" i="1"/>
  <c r="P31" i="1"/>
  <c r="P30" i="1"/>
  <c r="P29" i="1"/>
  <c r="P26" i="1"/>
  <c r="P25" i="1"/>
  <c r="P24" i="1"/>
  <c r="P23" i="1"/>
  <c r="P22" i="1"/>
  <c r="P21" i="1"/>
  <c r="P17" i="1"/>
  <c r="P16" i="1"/>
  <c r="P13" i="1"/>
  <c r="P12" i="1"/>
  <c r="P11" i="1"/>
  <c r="P20" i="1"/>
  <c r="P19" i="1"/>
  <c r="P18" i="1"/>
  <c r="J10" i="1"/>
  <c r="B75" i="1"/>
  <c r="B85" i="1" s="1"/>
  <c r="P84" i="1" l="1"/>
  <c r="P78" i="1"/>
  <c r="I85" i="1"/>
  <c r="H85" i="1"/>
  <c r="P53" i="1"/>
  <c r="P64" i="1"/>
  <c r="P60" i="1"/>
  <c r="P58" i="1"/>
  <c r="O85" i="1"/>
  <c r="O10" i="1" s="1"/>
  <c r="M85" i="1" l="1"/>
  <c r="M10" i="1" s="1"/>
  <c r="O85" i="3" l="1"/>
  <c r="N85" i="3"/>
  <c r="M85" i="3"/>
  <c r="L85" i="3"/>
  <c r="K85" i="3"/>
  <c r="J85" i="3"/>
  <c r="I85" i="3"/>
  <c r="H85" i="3"/>
  <c r="H75" i="3" s="1"/>
  <c r="G85" i="3"/>
  <c r="G75" i="3" s="1"/>
  <c r="F85" i="3"/>
  <c r="E85" i="3"/>
  <c r="D85" i="3"/>
  <c r="D75" i="3" s="1"/>
  <c r="P75" i="3" s="1"/>
  <c r="C85" i="3"/>
  <c r="J75" i="3"/>
  <c r="I75" i="3"/>
  <c r="F75" i="3"/>
  <c r="E75" i="3"/>
  <c r="B75" i="3"/>
  <c r="B85" i="3" s="1"/>
  <c r="P64" i="3"/>
  <c r="P63" i="3"/>
  <c r="P60" i="3"/>
  <c r="P54" i="3"/>
  <c r="P53" i="3"/>
  <c r="P43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3" i="3"/>
  <c r="P12" i="3"/>
  <c r="P11" i="3"/>
  <c r="J10" i="3"/>
  <c r="I10" i="3"/>
  <c r="F10" i="3"/>
  <c r="E10" i="3"/>
  <c r="P85" i="3" l="1"/>
  <c r="G10" i="3"/>
  <c r="D10" i="3"/>
  <c r="P10" i="3" s="1"/>
  <c r="H10" i="3"/>
  <c r="K85" i="1" l="1"/>
  <c r="K10" i="1" s="1"/>
  <c r="C85" i="1"/>
  <c r="P54" i="1"/>
  <c r="P34" i="1"/>
  <c r="P32" i="1"/>
  <c r="P28" i="1"/>
  <c r="I10" i="1" l="1"/>
  <c r="F85" i="1"/>
  <c r="P27" i="1"/>
  <c r="F10" i="1" l="1"/>
  <c r="N85" i="1"/>
  <c r="N10" i="1" s="1"/>
  <c r="L85" i="1" l="1"/>
  <c r="L10" i="1" s="1"/>
  <c r="P66" i="1" l="1"/>
  <c r="P68" i="1" s="1"/>
  <c r="P80" i="1"/>
  <c r="P81" i="1" s="1"/>
  <c r="P69" i="1"/>
  <c r="P71" i="1" s="1"/>
  <c r="P44" i="1"/>
  <c r="P46" i="1" s="1"/>
  <c r="H10" i="1"/>
  <c r="G85" i="1"/>
  <c r="P85" i="1" s="1"/>
  <c r="R85" i="1" s="1"/>
  <c r="G10" i="1" l="1"/>
  <c r="P47" i="1"/>
  <c r="P49" i="1" s="1"/>
  <c r="P38" i="1"/>
  <c r="P40" i="1" s="1"/>
  <c r="P10" i="1" l="1"/>
  <c r="R10" i="1" s="1"/>
  <c r="N85" i="2"/>
  <c r="M85" i="2"/>
  <c r="L85" i="2"/>
  <c r="K85" i="2"/>
  <c r="J85" i="2"/>
  <c r="I85" i="2"/>
  <c r="G85" i="2"/>
  <c r="F85" i="2"/>
  <c r="F87" i="2" s="1"/>
  <c r="E85" i="2"/>
  <c r="D85" i="2"/>
  <c r="C85" i="2"/>
  <c r="B82" i="2"/>
  <c r="B79" i="2"/>
  <c r="B76" i="2"/>
  <c r="B75" i="2"/>
  <c r="B73" i="2"/>
  <c r="B69" i="2"/>
  <c r="B66" i="2"/>
  <c r="B61" i="2"/>
  <c r="B51" i="2"/>
  <c r="B43" i="2"/>
  <c r="B35" i="2"/>
  <c r="B25" i="2"/>
  <c r="B15" i="2"/>
  <c r="B9" i="2"/>
  <c r="B85" i="2" l="1"/>
</calcChain>
</file>

<file path=xl/sharedStrings.xml><?xml version="1.0" encoding="utf-8"?>
<sst xmlns="http://schemas.openxmlformats.org/spreadsheetml/2006/main" count="418" uniqueCount="122">
  <si>
    <t xml:space="preserve">MINISTERIO DE AGRICULTURA </t>
  </si>
  <si>
    <t xml:space="preserve">INSTITUTO DOMINICANO DEL CAFÉ </t>
  </si>
  <si>
    <t>Año DE LA INNOVACION Y LA COMPETITIVIDAD</t>
  </si>
  <si>
    <t xml:space="preserve">Presupuesto de Gastos y Aplicaciones Financieras </t>
  </si>
  <si>
    <t>En RD$</t>
  </si>
  <si>
    <t>Detalle</t>
  </si>
  <si>
    <t>ABRIL</t>
  </si>
  <si>
    <t>TOTAL</t>
  </si>
  <si>
    <t>ENERO</t>
  </si>
  <si>
    <t>FEBRERO</t>
  </si>
  <si>
    <t>MARZO</t>
  </si>
  <si>
    <t>MAYO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</si>
  <si>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</si>
  <si>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</si>
  <si>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</si>
  <si>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</si>
  <si>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</si>
  <si>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</si>
  <si>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</si>
  <si>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</si>
  <si>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</si>
  <si>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</si>
  <si>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</si>
  <si>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</si>
  <si>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</si>
  <si>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</si>
  <si>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</si>
  <si>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</si>
  <si>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</si>
  <si>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</si>
  <si>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</si>
  <si>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</si>
  <si>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</si>
  <si>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</si>
  <si>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</si>
  <si>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</si>
  <si>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</si>
  <si>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</si>
  <si>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</si>
  <si>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</si>
  <si>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</si>
  <si>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</si>
  <si>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</si>
  <si>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</si>
  <si>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</si>
  <si>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</si>
  <si>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</si>
  <si>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</si>
  <si>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</si>
  <si>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</si>
  <si>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</si>
  <si>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</si>
  <si>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</si>
  <si>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</si>
  <si>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</si>
  <si>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</si>
  <si>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</si>
  <si>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</si>
  <si>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</si>
  <si>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</si>
  <si>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</si>
  <si>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</si>
  <si>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</si>
  <si>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</si>
  <si>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</si>
  <si>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</si>
  <si>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</si>
  <si>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</si>
  <si>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</si>
  <si>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</si>
  <si>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</si>
  <si>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</si>
  <si>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</si>
  <si>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</si>
  <si>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</si>
  <si>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</si>
  <si>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</si>
  <si>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</si>
  <si>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</si>
  <si>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</si>
  <si>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</si>
  <si>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</si>
  <si>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</si>
  <si>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</si>
  <si>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</si>
  <si>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</si>
  <si>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</si>
  <si>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GASTOS Y APLICACIONES FINANCIERAS</t>
  </si>
  <si>
    <t>AÑO. 2019</t>
  </si>
  <si>
    <t>Ing. Agro. Marino Suarez Joran</t>
  </si>
  <si>
    <t xml:space="preserve">Director Ejecutivo </t>
  </si>
  <si>
    <t>Lic. Jose Orlando Núñez</t>
  </si>
  <si>
    <t>Lic.  Nicolas Cáceres Cruz</t>
  </si>
  <si>
    <t>Enc. Departamento de Contabilidad</t>
  </si>
  <si>
    <t xml:space="preserve">                                          Director.  Financiero</t>
  </si>
  <si>
    <t xml:space="preserve">TOTAL </t>
  </si>
  <si>
    <t>JUNIO</t>
  </si>
  <si>
    <t>JULIO</t>
  </si>
  <si>
    <t>AGOSTO</t>
  </si>
  <si>
    <t>SEPTIEMBRE</t>
  </si>
  <si>
    <t>Licda. Josefina Camilo</t>
  </si>
  <si>
    <t xml:space="preserve">Sub-Direccion Administrativa </t>
  </si>
  <si>
    <t>OCTUBRE</t>
  </si>
  <si>
    <t>NOVIEMBRE</t>
  </si>
  <si>
    <t xml:space="preserve">DICIEMBRE </t>
  </si>
  <si>
    <t>TOTAL GASTO</t>
  </si>
  <si>
    <t>Ing. Agro. Leónidas Batista</t>
  </si>
  <si>
    <r>
      <t xml:space="preserve">  </t>
    </r>
    <r>
      <rPr>
        <sz val="10"/>
        <color theme="1"/>
        <rFont val="Times New Roman"/>
        <family val="1"/>
      </rPr>
      <t xml:space="preserve"> </t>
    </r>
    <r>
      <rPr>
        <b/>
        <sz val="10"/>
        <color theme="1"/>
        <rFont val="Times New Roman"/>
        <family val="1"/>
      </rPr>
      <t xml:space="preserve"> “Año de la consolidación de la seguridad alimentaria”</t>
    </r>
  </si>
  <si>
    <t>2.7.2 - INFRAESTRUCTURA Y PLANTACIONES AGRICOLAS</t>
  </si>
  <si>
    <t>AÑO. 2022</t>
  </si>
  <si>
    <t>Presupuesto Aprobado</t>
  </si>
  <si>
    <t>Presupuesto Modificado</t>
  </si>
  <si>
    <t>65.983.363,55</t>
  </si>
  <si>
    <t xml:space="preserve">Ejecución del Gastos y Aplicaciones Financieras </t>
  </si>
  <si>
    <t>`</t>
  </si>
  <si>
    <t>AÑO. 2024</t>
  </si>
  <si>
    <r>
      <rPr>
        <b/>
        <sz val="14"/>
        <color theme="1"/>
        <rFont val="Calibri"/>
        <family val="2"/>
        <scheme val="minor"/>
      </rPr>
      <t>Fuente:</t>
    </r>
    <r>
      <rPr>
        <sz val="14"/>
        <color theme="1"/>
        <rFont val="Calibri"/>
        <family val="2"/>
        <scheme val="minor"/>
      </rPr>
      <t xml:space="preserve"> SIGEF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</si>
  <si>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</si>
  <si>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4"/>
        <color theme="1"/>
        <rFont val="Calibri"/>
        <family val="2"/>
        <scheme val="minor"/>
      </rPr>
      <t>Total devengado: </t>
    </r>
    <r>
      <rPr>
        <sz val="14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 contratados o, en los casos de gastos </t>
    </r>
  </si>
  <si>
    <t xml:space="preserve">                                                                                                 sin contraprestación, por haberse cumplido los requisitos administrativos dispuestos por el reglamento de la presente Ley.</t>
  </si>
  <si>
    <r>
      <rPr>
        <b/>
        <sz val="14"/>
        <color theme="1"/>
        <rFont val="Calibri"/>
        <family val="2"/>
        <scheme val="minor"/>
      </rPr>
      <t>Presupuesto modificado</t>
    </r>
    <r>
      <rPr>
        <sz val="14"/>
        <color theme="1"/>
        <rFont val="Calibri"/>
        <family val="2"/>
        <scheme val="minor"/>
      </rPr>
      <t xml:space="preserve">:  Se refiere al presupuesto aprobado en caso de que el Congreso Nacional apruebe un presupuesto complementario. </t>
    </r>
  </si>
  <si>
    <t xml:space="preserve">Ejecución del Gasto y Aplicaciones Financieras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</si>
</sst>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9">
    <xf numFmtId="0" fontId="0" fillId="0" borderId="0" xfId="0"/>
    <xf numFmtId="164" fontId="2" fillId="0" borderId="0" xfId="1" applyFont="1" applyBorder="1" applyAlignment="1"/>
    <xf numFmtId="164" fontId="0" fillId="0" borderId="0" xfId="1" applyFont="1" applyAlignment="1">
      <alignment horizontal="left"/>
    </xf>
    <xf numFmtId="164" fontId="0" fillId="0" borderId="0" xfId="1" applyFont="1"/>
    <xf numFmtId="164" fontId="3" fillId="0" borderId="0" xfId="1" applyFont="1" applyAlignment="1"/>
    <xf numFmtId="164" fontId="2" fillId="3" borderId="0" xfId="1" applyFont="1" applyFill="1" applyBorder="1" applyAlignment="1">
      <alignment vertical="center" wrapText="1"/>
    </xf>
    <xf numFmtId="164" fontId="2" fillId="3" borderId="0" xfId="1" applyFont="1" applyFill="1" applyBorder="1" applyAlignment="1">
      <alignment horizontal="center" vertical="center" wrapText="1"/>
    </xf>
    <xf numFmtId="164" fontId="2" fillId="0" borderId="0" xfId="1" applyFont="1" applyBorder="1" applyAlignment="1">
      <alignment horizontal="left" vertical="center" wrapText="1"/>
    </xf>
    <xf numFmtId="164" fontId="3" fillId="0" borderId="0" xfId="1" applyFont="1" applyBorder="1"/>
    <xf numFmtId="164" fontId="2" fillId="0" borderId="0" xfId="1" applyFont="1"/>
    <xf numFmtId="164" fontId="3" fillId="0" borderId="0" xfId="1" applyFont="1" applyBorder="1" applyAlignment="1">
      <alignment horizontal="left" vertical="center" wrapText="1" indent="2"/>
    </xf>
    <xf numFmtId="164" fontId="3" fillId="0" borderId="0" xfId="1" applyFont="1"/>
    <xf numFmtId="164" fontId="2" fillId="0" borderId="0" xfId="1" applyFont="1" applyBorder="1"/>
    <xf numFmtId="164" fontId="2" fillId="2" borderId="0" xfId="1" applyFont="1" applyFill="1" applyBorder="1" applyAlignment="1">
      <alignment horizontal="left" vertical="center" wrapText="1"/>
    </xf>
    <xf numFmtId="164" fontId="3" fillId="0" borderId="0" xfId="1" applyFont="1" applyBorder="1" applyAlignment="1">
      <alignment horizontal="left" vertical="center" wrapText="1"/>
    </xf>
    <xf numFmtId="164" fontId="2" fillId="3" borderId="0" xfId="1" applyFont="1" applyFill="1" applyBorder="1" applyAlignment="1">
      <alignment horizontal="left" vertical="center" wrapText="1"/>
    </xf>
    <xf numFmtId="43" fontId="2" fillId="4" borderId="1" xfId="2" applyFont="1" applyFill="1" applyBorder="1" applyAlignment="1">
      <alignment horizontal="center" vertical="center" wrapText="1"/>
    </xf>
    <xf numFmtId="43" fontId="0" fillId="0" borderId="0" xfId="2" applyFont="1"/>
    <xf numFmtId="43" fontId="2" fillId="0" borderId="0" xfId="2" applyFont="1"/>
    <xf numFmtId="164" fontId="3" fillId="5" borderId="0" xfId="1" applyFont="1" applyFill="1"/>
    <xf numFmtId="43" fontId="3" fillId="0" borderId="0" xfId="2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4" fontId="0" fillId="0" borderId="0" xfId="0" applyNumberFormat="1"/>
    <xf numFmtId="164" fontId="2" fillId="4" borderId="0" xfId="1" applyFont="1" applyFill="1" applyBorder="1" applyAlignment="1">
      <alignment horizontal="left" vertical="center" wrapText="1"/>
    </xf>
    <xf numFmtId="43" fontId="2" fillId="5" borderId="0" xfId="2" applyFont="1" applyFill="1"/>
    <xf numFmtId="164" fontId="2" fillId="5" borderId="0" xfId="1" applyFont="1" applyFill="1"/>
    <xf numFmtId="164" fontId="2" fillId="4" borderId="0" xfId="1" applyFont="1" applyFill="1" applyBorder="1" applyAlignment="1">
      <alignment horizontal="center" vertical="center" wrapText="1"/>
    </xf>
    <xf numFmtId="164" fontId="2" fillId="4" borderId="0" xfId="1" applyFont="1" applyFill="1" applyBorder="1" applyAlignment="1">
      <alignment vertical="center" wrapText="1"/>
    </xf>
    <xf numFmtId="164" fontId="2" fillId="3" borderId="2" xfId="1" applyFont="1" applyFill="1" applyBorder="1" applyAlignment="1">
      <alignment vertical="center" wrapText="1"/>
    </xf>
    <xf numFmtId="164" fontId="2" fillId="0" borderId="3" xfId="1" applyFont="1" applyBorder="1" applyAlignment="1">
      <alignment horizontal="left" vertical="center" wrapText="1"/>
    </xf>
    <xf numFmtId="164" fontId="3" fillId="0" borderId="4" xfId="1" applyFont="1" applyBorder="1"/>
    <xf numFmtId="164" fontId="2" fillId="0" borderId="4" xfId="1" applyFont="1" applyBorder="1"/>
    <xf numFmtId="164" fontId="3" fillId="0" borderId="3" xfId="1" applyFont="1" applyBorder="1" applyAlignment="1">
      <alignment horizontal="left" vertical="center" wrapText="1" indent="2"/>
    </xf>
    <xf numFmtId="164" fontId="2" fillId="2" borderId="3" xfId="1" applyFont="1" applyFill="1" applyBorder="1" applyAlignment="1">
      <alignment horizontal="left" vertical="center" wrapText="1"/>
    </xf>
    <xf numFmtId="164" fontId="2" fillId="3" borderId="5" xfId="1" applyFont="1" applyFill="1" applyBorder="1" applyAlignment="1">
      <alignment horizontal="left" vertical="center" wrapText="1"/>
    </xf>
    <xf numFmtId="164" fontId="2" fillId="3" borderId="6" xfId="1" applyFont="1" applyFill="1" applyBorder="1" applyAlignment="1">
      <alignment horizontal="center" vertical="center" wrapText="1"/>
    </xf>
    <xf numFmtId="164" fontId="3" fillId="0" borderId="7" xfId="1" applyFont="1" applyBorder="1"/>
    <xf numFmtId="164" fontId="2" fillId="0" borderId="7" xfId="1" applyFont="1" applyBorder="1"/>
    <xf numFmtId="43" fontId="3" fillId="0" borderId="7" xfId="2" applyFont="1" applyBorder="1"/>
    <xf numFmtId="164" fontId="2" fillId="3" borderId="8" xfId="1" applyFont="1" applyFill="1" applyBorder="1" applyAlignment="1">
      <alignment horizontal="left" vertical="center" wrapText="1"/>
    </xf>
    <xf numFmtId="164" fontId="2" fillId="5" borderId="7" xfId="1" applyFont="1" applyFill="1" applyBorder="1"/>
    <xf numFmtId="0" fontId="4" fillId="0" borderId="0" xfId="0" applyFont="1" applyAlignment="1">
      <alignment horizontal="center"/>
    </xf>
    <xf numFmtId="164" fontId="5" fillId="0" borderId="0" xfId="1" applyFont="1"/>
    <xf numFmtId="164" fontId="3" fillId="5" borderId="4" xfId="1" applyFont="1" applyFill="1" applyBorder="1"/>
    <xf numFmtId="164" fontId="2" fillId="4" borderId="7" xfId="1" applyFont="1" applyFill="1" applyBorder="1" applyAlignment="1">
      <alignment horizontal="center" vertical="center" wrapText="1"/>
    </xf>
    <xf numFmtId="164" fontId="0" fillId="5" borderId="0" xfId="1" applyFont="1" applyFill="1"/>
    <xf numFmtId="164" fontId="0" fillId="0" borderId="7" xfId="1" applyFont="1" applyBorder="1"/>
    <xf numFmtId="164" fontId="2" fillId="3" borderId="2" xfId="1" applyFont="1" applyFill="1" applyBorder="1" applyAlignment="1">
      <alignment horizontal="center" vertical="center" wrapText="1"/>
    </xf>
    <xf numFmtId="4" fontId="3" fillId="0" borderId="4" xfId="0" applyNumberFormat="1" applyFont="1" applyBorder="1"/>
    <xf numFmtId="164" fontId="2" fillId="3" borderId="10" xfId="1" applyFont="1" applyFill="1" applyBorder="1" applyAlignment="1">
      <alignment horizontal="center" vertical="center" wrapText="1"/>
    </xf>
    <xf numFmtId="4" fontId="2" fillId="0" borderId="7" xfId="0" applyNumberFormat="1" applyFont="1" applyBorder="1"/>
    <xf numFmtId="4" fontId="3" fillId="0" borderId="7" xfId="0" applyNumberFormat="1" applyFont="1" applyBorder="1"/>
    <xf numFmtId="164" fontId="2" fillId="0" borderId="7" xfId="1" applyFont="1" applyBorder="1" applyAlignment="1">
      <alignment horizontal="left" vertical="center" wrapText="1"/>
    </xf>
    <xf numFmtId="164" fontId="3" fillId="0" borderId="7" xfId="1" applyFont="1" applyBorder="1" applyAlignment="1">
      <alignment horizontal="left" vertical="center" wrapText="1" indent="2"/>
    </xf>
    <xf numFmtId="164" fontId="2" fillId="3" borderId="11" xfId="1" applyFont="1" applyFill="1" applyBorder="1" applyAlignment="1">
      <alignment horizontal="left" vertical="center" wrapText="1"/>
    </xf>
    <xf numFmtId="4" fontId="2" fillId="0" borderId="0" xfId="0" applyNumberFormat="1" applyFont="1"/>
    <xf numFmtId="4" fontId="6" fillId="0" borderId="7" xfId="0" applyNumberFormat="1" applyFont="1" applyBorder="1"/>
    <xf numFmtId="0" fontId="10" fillId="0" borderId="0" xfId="0" applyFont="1" applyAlignment="1">
      <alignment horizontal="center"/>
    </xf>
    <xf numFmtId="4" fontId="9" fillId="0" borderId="0" xfId="0" applyNumberFormat="1" applyFont="1"/>
    <xf numFmtId="164" fontId="3" fillId="0" borderId="7" xfId="1" applyFont="1" applyBorder="1" applyAlignment="1">
      <alignment horizontal="left" vertical="center" wrapText="1"/>
    </xf>
    <xf numFmtId="164" fontId="3" fillId="0" borderId="0" xfId="1" applyFont="1" applyAlignment="1">
      <alignment horizontal="center"/>
    </xf>
    <xf numFmtId="164" fontId="3" fillId="0" borderId="4" xfId="1" applyFont="1" applyBorder="1" applyAlignment="1">
      <alignment horizontal="left" vertical="center" wrapText="1" indent="2"/>
    </xf>
    <xf numFmtId="164" fontId="0" fillId="0" borderId="0" xfId="1" applyFont="1" applyAlignment="1">
      <alignment horizontal="center"/>
    </xf>
    <xf numFmtId="4" fontId="6" fillId="0" borderId="4" xfId="0" applyNumberFormat="1" applyFont="1" applyBorder="1"/>
    <xf numFmtId="4" fontId="9" fillId="0" borderId="4" xfId="0" applyNumberFormat="1" applyFont="1" applyBorder="1"/>
    <xf numFmtId="4" fontId="9" fillId="0" borderId="7" xfId="0" applyNumberFormat="1" applyFont="1" applyBorder="1"/>
    <xf numFmtId="164" fontId="3" fillId="0" borderId="7" xfId="1" applyFont="1" applyBorder="1" applyAlignment="1">
      <alignment horizontal="center" vertical="center" wrapText="1"/>
    </xf>
    <xf numFmtId="4" fontId="0" fillId="0" borderId="7" xfId="0" applyNumberFormat="1" applyBorder="1"/>
    <xf numFmtId="43" fontId="2" fillId="0" borderId="7" xfId="2" applyFont="1" applyBorder="1"/>
    <xf numFmtId="4" fontId="9" fillId="0" borderId="4" xfId="0" applyNumberFormat="1" applyFont="1" applyBorder="1" applyAlignment="1">
      <alignment horizontal="right"/>
    </xf>
    <xf numFmtId="164" fontId="2" fillId="3" borderId="8" xfId="1" applyFont="1" applyFill="1" applyBorder="1" applyAlignment="1">
      <alignment horizontal="right" vertical="center" wrapText="1"/>
    </xf>
    <xf numFmtId="0" fontId="3" fillId="0" borderId="0" xfId="1" applyNumberFormat="1" applyFont="1" applyAlignment="1">
      <alignment horizontal="center"/>
    </xf>
    <xf numFmtId="4" fontId="11" fillId="0" borderId="7" xfId="0" applyNumberFormat="1" applyFont="1" applyBorder="1"/>
    <xf numFmtId="0" fontId="12" fillId="0" borderId="0" xfId="0" applyFont="1"/>
    <xf numFmtId="4" fontId="12" fillId="0" borderId="0" xfId="0" applyNumberFormat="1" applyFont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64" fontId="6" fillId="0" borderId="0" xfId="1" applyFont="1" applyBorder="1" applyAlignment="1">
      <alignment horizontal="center" wrapText="1"/>
    </xf>
    <xf numFmtId="164" fontId="3" fillId="0" borderId="9" xfId="1" applyFont="1" applyBorder="1" applyAlignment="1">
      <alignment horizontal="center"/>
    </xf>
    <xf numFmtId="164" fontId="9" fillId="0" borderId="0" xfId="1" applyFont="1" applyAlignment="1">
      <alignment horizontal="center"/>
    </xf>
    <xf numFmtId="0" fontId="10" fillId="0" borderId="0" xfId="0" applyFont="1" applyAlignment="1">
      <alignment horizontal="center"/>
    </xf>
    <xf numFmtId="164" fontId="2" fillId="0" borderId="0" xfId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164" fontId="2" fillId="0" borderId="0" xfId="1" applyFont="1" applyBorder="1" applyAlignment="1">
      <alignment horizontal="center"/>
    </xf>
    <xf numFmtId="164" fontId="3" fillId="0" borderId="0" xfId="1" applyFont="1" applyAlignment="1">
      <alignment horizontal="center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647699</xdr:colOff>
      <xdr:row>0</xdr:row>
      <xdr:rowOff>180974</xdr:rowOff>
    </xdr:from>
    <xdr:to>
      <xdr:col>9</xdr:col>
      <xdr:colOff>180975</xdr:colOff>
      <xdr:row>2</xdr:row>
      <xdr:rowOff>152399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4D699722-90F9-594F-A413-DAACAD69D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72149" y="180974"/>
          <a:ext cx="3200401" cy="352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238124</xdr:colOff>
      <xdr:row>0</xdr:row>
      <xdr:rowOff>66676</xdr:rowOff>
    </xdr:from>
    <xdr:to>
      <xdr:col>0</xdr:col>
      <xdr:colOff>761999</xdr:colOff>
      <xdr:row>3</xdr:row>
      <xdr:rowOff>28576</xdr:rowOff>
    </xdr:to>
    <xdr:pic>
      <xdr:nvPicPr>
        <xdr:cNvPr id="2" name="1 Imagen" descr="C:\Users\FELINO BUENO\Desktop\indocafePropuesta re branding-06 FB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" t="2360" r="-1285"/>
        <a:stretch/>
      </xdr:blipFill>
      <xdr:spPr bwMode="auto">
        <a:xfrm>
          <a:off x="238124" y="66676"/>
          <a:ext cx="809625" cy="6858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11</xdr:col>
      <xdr:colOff>152400</xdr:colOff>
      <xdr:row>0</xdr:row>
      <xdr:rowOff>76200</xdr:rowOff>
    </xdr:from>
    <xdr:to>
      <xdr:col>12</xdr:col>
      <xdr:colOff>530225</xdr:colOff>
      <xdr:row>3</xdr:row>
      <xdr:rowOff>28575</xdr:rowOff>
    </xdr:to>
    <xdr:pic>
      <xdr:nvPicPr>
        <xdr:cNvPr id="3" name="2 Imagen" descr="C:\Users\FELINO BUENO\Desktop\MEMORIA 2015 correccion dia 5\Links\logo dominican coffee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77525" y="76200"/>
          <a:ext cx="1149350" cy="676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438149</xdr:colOff>
      <xdr:row>0</xdr:row>
      <xdr:rowOff>152399</xdr:rowOff>
    </xdr:from>
    <xdr:to>
      <xdr:col>8</xdr:col>
      <xdr:colOff>828675</xdr:colOff>
      <xdr:row>2</xdr:row>
      <xdr:rowOff>123824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6FA98A19-F274-4492-B343-795454E38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24574" y="152399"/>
          <a:ext cx="3200401" cy="3524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647699</xdr:colOff>
      <xdr:row>0</xdr:row>
      <xdr:rowOff>180974</xdr:rowOff>
    </xdr:from>
    <xdr:to>
      <xdr:col>9</xdr:col>
      <xdr:colOff>180975</xdr:colOff>
      <xdr:row>2</xdr:row>
      <xdr:rowOff>152399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AB5D72B3-7218-4401-8D8B-D0164D8E9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72149" y="180974"/>
          <a:ext cx="3200401" cy="352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X102"/>
  <sheetViews>
    <sheetView tabSelected="1" topLeftCell="A91" workbookViewId="0">
      <selection sqref="A1:P104"/>
    </sheetView>
  </sheetViews>
  <sheetFormatPr baseColWidth="10" defaultRowHeight="15" x14ac:dyDescent="0.25"/>
  <cols>
    <col min="1" max="2" width="18.140625" style="3" customWidth="1"/>
    <col min="3" max="3" width="12.42578125" style="64" customWidth="1"/>
    <col min="4" max="4" width="15.28515625" style="3" customWidth="1"/>
    <col min="5" max="5" width="12.85546875" style="3" customWidth="1"/>
    <col min="6" max="6" width="13.28515625" style="3" customWidth="1"/>
    <col min="7" max="7" width="14.28515625" style="3" customWidth="1"/>
    <col min="8" max="9" width="13.7109375" style="3" customWidth="1"/>
    <col min="10" max="10" width="15.7109375" style="3" customWidth="1"/>
    <col min="11" max="11" width="15.5703125" style="3" customWidth="1"/>
    <col min="12" max="12" width="15" style="3" customWidth="1"/>
    <col min="13" max="13" width="14.5703125" style="3" customWidth="1"/>
    <col min="14" max="14" width="11.42578125" style="3" customWidth="1"/>
    <col min="15" max="15" width="9.7109375" style="3" customWidth="1"/>
    <col min="16" max="16" width="15.42578125" style="3" customWidth="1"/>
    <col min="17" max="17" width="18.5703125" style="3" customWidth="1"/>
    <col min="18" max="18" width="12.42578125" style="3" bestFit="1" customWidth="1"/>
    <col min="19" max="21" width="11.5703125" style="3" bestFit="1" customWidth="1"/>
    <col min="22" max="16384" width="11.42578125" style="3"/>
  </cols>
  <sheetData>
    <row r="4" spans="1:24" ht="12.75" customHeight="1" x14ac:dyDescent="0.25">
      <c r="A4" s="80" t="s">
        <v>0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1"/>
      <c r="R4" s="1"/>
      <c r="S4" s="1"/>
      <c r="T4" s="1"/>
      <c r="U4" s="1"/>
      <c r="V4" s="1"/>
      <c r="W4" s="2"/>
      <c r="X4" s="2"/>
    </row>
    <row r="5" spans="1:24" ht="10.5" customHeight="1" x14ac:dyDescent="0.25">
      <c r="A5" s="81" t="s">
        <v>107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1"/>
      <c r="R5" s="1"/>
      <c r="S5" s="1"/>
      <c r="T5" s="1"/>
      <c r="U5" s="1"/>
      <c r="V5" s="1"/>
      <c r="W5" s="1"/>
      <c r="X5" s="1"/>
    </row>
    <row r="6" spans="1:24" ht="18.75" customHeight="1" x14ac:dyDescent="0.25">
      <c r="A6" s="81" t="s">
        <v>121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1"/>
      <c r="R6" s="1"/>
      <c r="S6" s="1"/>
      <c r="T6" s="1"/>
      <c r="U6" s="1"/>
      <c r="V6" s="1"/>
      <c r="W6" s="1"/>
      <c r="X6" s="1"/>
    </row>
    <row r="7" spans="1:24" x14ac:dyDescent="0.25">
      <c r="A7" s="85" t="s">
        <v>115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4"/>
      <c r="R7" s="4"/>
      <c r="S7" s="4"/>
      <c r="T7" s="4"/>
      <c r="U7" s="4"/>
      <c r="V7" s="4"/>
      <c r="W7" s="4"/>
      <c r="X7" s="4"/>
    </row>
    <row r="8" spans="1:24" x14ac:dyDescent="0.25">
      <c r="A8" s="82" t="s">
        <v>4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4"/>
      <c r="R8" s="4"/>
      <c r="S8" s="4"/>
      <c r="T8" s="4"/>
      <c r="U8" s="4"/>
      <c r="V8" s="4"/>
      <c r="W8" s="4"/>
      <c r="X8" s="4"/>
    </row>
    <row r="9" spans="1:24" ht="22.5" x14ac:dyDescent="0.25">
      <c r="A9" s="30" t="s">
        <v>5</v>
      </c>
      <c r="B9" s="30" t="s">
        <v>110</v>
      </c>
      <c r="C9" s="49" t="s">
        <v>111</v>
      </c>
      <c r="D9" s="49" t="s">
        <v>8</v>
      </c>
      <c r="E9" s="37" t="s">
        <v>9</v>
      </c>
      <c r="F9" s="51" t="s">
        <v>10</v>
      </c>
      <c r="G9" s="37" t="s">
        <v>6</v>
      </c>
      <c r="H9" s="37" t="s">
        <v>11</v>
      </c>
      <c r="I9" s="37" t="s">
        <v>96</v>
      </c>
      <c r="J9" s="37" t="s">
        <v>97</v>
      </c>
      <c r="K9" s="51" t="s">
        <v>98</v>
      </c>
      <c r="L9" s="37" t="s">
        <v>99</v>
      </c>
      <c r="M9" s="37" t="s">
        <v>102</v>
      </c>
      <c r="N9" s="37" t="s">
        <v>103</v>
      </c>
      <c r="O9" s="37" t="s">
        <v>104</v>
      </c>
      <c r="P9" s="37" t="s">
        <v>105</v>
      </c>
      <c r="Q9" s="28"/>
      <c r="R9" s="28"/>
      <c r="S9" s="28"/>
      <c r="T9" s="29"/>
      <c r="U9" s="28"/>
    </row>
    <row r="10" spans="1:24" s="47" customFormat="1" x14ac:dyDescent="0.25">
      <c r="A10" s="54" t="s">
        <v>12</v>
      </c>
      <c r="B10" s="66">
        <v>374522262</v>
      </c>
      <c r="C10" s="66">
        <v>70189299.739999995</v>
      </c>
      <c r="D10" s="67">
        <f>+D85</f>
        <v>23754888.099999998</v>
      </c>
      <c r="E10" s="67">
        <f>+E85</f>
        <v>25612491.880000003</v>
      </c>
      <c r="F10" s="67">
        <f t="shared" ref="F10:I10" si="0">+F85</f>
        <v>27227128.970000003</v>
      </c>
      <c r="G10" s="67">
        <f>+G85</f>
        <v>24881738.719999999</v>
      </c>
      <c r="H10" s="67">
        <f>+H85</f>
        <v>32028249.480000004</v>
      </c>
      <c r="I10" s="67">
        <f t="shared" si="0"/>
        <v>22973324.66</v>
      </c>
      <c r="J10" s="67">
        <f t="shared" ref="J10:O10" si="1">+J85</f>
        <v>37296324.32</v>
      </c>
      <c r="K10" s="67">
        <f t="shared" si="1"/>
        <v>40748957.299999997</v>
      </c>
      <c r="L10" s="67">
        <f t="shared" si="1"/>
        <v>69420842.109999999</v>
      </c>
      <c r="M10" s="67">
        <f t="shared" si="1"/>
        <v>51810915.910000004</v>
      </c>
      <c r="N10" s="67">
        <f t="shared" si="1"/>
        <v>0</v>
      </c>
      <c r="O10" s="46">
        <f t="shared" si="1"/>
        <v>0</v>
      </c>
      <c r="P10" s="58">
        <f>SUM(D10:O10)</f>
        <v>355754861.45000005</v>
      </c>
      <c r="Q10" s="24">
        <v>355754861.44999999</v>
      </c>
      <c r="R10" s="28">
        <f>+P10-Q10</f>
        <v>0</v>
      </c>
      <c r="S10" s="28"/>
      <c r="T10" s="29"/>
      <c r="U10" s="28"/>
    </row>
    <row r="11" spans="1:24" ht="39" customHeight="1" x14ac:dyDescent="0.25">
      <c r="A11" s="61" t="s">
        <v>13</v>
      </c>
      <c r="B11" s="66">
        <v>278448992</v>
      </c>
      <c r="C11" s="66">
        <v>-4995000</v>
      </c>
      <c r="D11" s="67">
        <v>20637859.199999999</v>
      </c>
      <c r="E11" s="67">
        <v>20690973.52</v>
      </c>
      <c r="F11" s="58">
        <v>20555199.010000002</v>
      </c>
      <c r="G11" s="58">
        <v>21437046.359999999</v>
      </c>
      <c r="H11" s="58">
        <v>21494244.190000001</v>
      </c>
      <c r="I11" s="58">
        <v>22357716.43</v>
      </c>
      <c r="J11" s="58">
        <v>20536542.43</v>
      </c>
      <c r="K11" s="65">
        <v>20868419.050000001</v>
      </c>
      <c r="L11" s="58">
        <v>22867596.210000001</v>
      </c>
      <c r="M11" s="58">
        <v>19215199.190000001</v>
      </c>
      <c r="N11" s="58"/>
      <c r="O11" s="58"/>
      <c r="P11" s="58">
        <f>SUM(D11:O11)</f>
        <v>210660795.59000003</v>
      </c>
      <c r="Q11" s="8"/>
      <c r="R11" s="8"/>
      <c r="S11" s="8"/>
      <c r="T11" s="8"/>
      <c r="U11" s="8"/>
    </row>
    <row r="12" spans="1:24" ht="25.5" customHeight="1" x14ac:dyDescent="0.25">
      <c r="A12" s="55" t="s">
        <v>14</v>
      </c>
      <c r="B12" s="24">
        <v>239609385</v>
      </c>
      <c r="C12" s="24"/>
      <c r="D12" s="69">
        <v>17884375.02</v>
      </c>
      <c r="E12" s="53">
        <v>17929375.02</v>
      </c>
      <c r="F12" s="53">
        <v>17775291.690000001</v>
      </c>
      <c r="G12" s="53">
        <v>18663625.02</v>
      </c>
      <c r="H12" s="53">
        <v>18715210.75</v>
      </c>
      <c r="I12" s="53">
        <v>19597375.02</v>
      </c>
      <c r="J12" s="53">
        <v>17785375.02</v>
      </c>
      <c r="K12" s="50">
        <v>18267586.399999999</v>
      </c>
      <c r="L12" s="53">
        <v>17138099.73</v>
      </c>
      <c r="M12" s="24">
        <v>16639271.060000001</v>
      </c>
      <c r="N12" s="38"/>
      <c r="O12" s="24"/>
      <c r="P12" s="38">
        <f>SUM(D12:O12)</f>
        <v>180395584.72999999</v>
      </c>
      <c r="Q12" s="8"/>
      <c r="R12" s="8"/>
      <c r="S12" s="8"/>
      <c r="T12" s="8"/>
      <c r="U12" s="8"/>
    </row>
    <row r="13" spans="1:24" ht="27.75" customHeight="1" x14ac:dyDescent="0.25">
      <c r="A13" s="55" t="s">
        <v>15</v>
      </c>
      <c r="B13" s="24">
        <v>6363200</v>
      </c>
      <c r="C13" s="24"/>
      <c r="D13" s="69">
        <v>26600</v>
      </c>
      <c r="E13" s="53">
        <v>26600</v>
      </c>
      <c r="F13" s="53">
        <v>88600</v>
      </c>
      <c r="G13" s="53">
        <v>38600</v>
      </c>
      <c r="H13" s="53">
        <v>38600</v>
      </c>
      <c r="I13" s="53">
        <v>38600</v>
      </c>
      <c r="J13" s="53">
        <v>38600</v>
      </c>
      <c r="K13" s="50">
        <v>38600</v>
      </c>
      <c r="L13" s="53">
        <v>3231512.43</v>
      </c>
      <c r="M13" s="24">
        <v>38600</v>
      </c>
      <c r="N13" s="38"/>
      <c r="O13" s="24"/>
      <c r="P13" s="38">
        <f>SUM(D13:O13)</f>
        <v>3604912.43</v>
      </c>
      <c r="Q13" s="8"/>
      <c r="R13" s="8"/>
      <c r="S13" s="8"/>
      <c r="T13" s="8"/>
      <c r="U13" s="8"/>
    </row>
    <row r="14" spans="1:24" ht="47.25" customHeight="1" x14ac:dyDescent="0.25">
      <c r="A14" s="55" t="s">
        <v>16</v>
      </c>
      <c r="B14" s="24">
        <v>945000</v>
      </c>
      <c r="C14" s="68">
        <v>0</v>
      </c>
      <c r="D14" s="53"/>
      <c r="E14" s="53"/>
      <c r="F14" s="53"/>
      <c r="G14" s="53"/>
      <c r="H14" s="53"/>
      <c r="I14" s="53"/>
      <c r="J14" s="53"/>
      <c r="K14" s="50"/>
      <c r="L14" s="53"/>
      <c r="M14" s="53"/>
      <c r="N14" s="38"/>
      <c r="O14" s="53"/>
      <c r="P14" s="38"/>
      <c r="Q14" s="8"/>
      <c r="R14" s="8"/>
      <c r="S14" s="8"/>
      <c r="T14" s="8"/>
      <c r="U14" s="8"/>
    </row>
    <row r="15" spans="1:24" ht="41.25" customHeight="1" x14ac:dyDescent="0.25">
      <c r="A15" s="55" t="s">
        <v>17</v>
      </c>
      <c r="B15" s="24"/>
      <c r="C15" s="24"/>
      <c r="D15" s="38"/>
      <c r="E15" s="53"/>
      <c r="F15" s="53"/>
      <c r="G15" s="53"/>
      <c r="H15" s="53"/>
      <c r="I15" s="53"/>
      <c r="J15" s="53"/>
      <c r="K15" s="32"/>
      <c r="L15" s="53"/>
      <c r="M15" s="53"/>
      <c r="N15" s="38"/>
      <c r="O15" s="53"/>
      <c r="P15" s="38"/>
      <c r="Q15" s="8"/>
      <c r="R15" s="8"/>
      <c r="S15" s="8"/>
      <c r="T15" s="8"/>
      <c r="U15" s="8"/>
    </row>
    <row r="16" spans="1:24" ht="45.75" customHeight="1" x14ac:dyDescent="0.25">
      <c r="A16" s="55" t="s">
        <v>18</v>
      </c>
      <c r="B16" s="24">
        <v>31531407</v>
      </c>
      <c r="C16" s="24"/>
      <c r="D16" s="69">
        <v>2726884.18</v>
      </c>
      <c r="E16" s="53">
        <v>2734998.5</v>
      </c>
      <c r="F16" s="53">
        <v>2691307.32</v>
      </c>
      <c r="G16" s="53">
        <v>2734821.34</v>
      </c>
      <c r="H16" s="53">
        <v>2740433.44</v>
      </c>
      <c r="I16" s="53">
        <v>2721741.41</v>
      </c>
      <c r="J16" s="53">
        <v>2712567.41</v>
      </c>
      <c r="K16" s="50">
        <v>2562232.65</v>
      </c>
      <c r="L16" s="53">
        <v>2497984.0499999998</v>
      </c>
      <c r="M16" s="24">
        <v>2537328.13</v>
      </c>
      <c r="N16" s="38"/>
      <c r="O16" s="24"/>
      <c r="P16" s="38">
        <f t="shared" ref="P16:P26" si="2">SUM(D16:O16)</f>
        <v>26660298.43</v>
      </c>
      <c r="Q16" s="8"/>
      <c r="R16" s="8"/>
      <c r="S16" s="8"/>
      <c r="T16" s="8"/>
      <c r="U16" s="8"/>
    </row>
    <row r="17" spans="1:21" ht="30.75" customHeight="1" x14ac:dyDescent="0.25">
      <c r="A17" s="61" t="s">
        <v>19</v>
      </c>
      <c r="B17" s="66">
        <v>36586010</v>
      </c>
      <c r="C17" s="66">
        <v>14445669.1</v>
      </c>
      <c r="D17" s="67">
        <v>3117028.9</v>
      </c>
      <c r="E17" s="67">
        <v>2612286.35</v>
      </c>
      <c r="F17" s="58">
        <v>3300444.3</v>
      </c>
      <c r="G17" s="58">
        <v>2778041.39</v>
      </c>
      <c r="H17" s="58">
        <v>9687050.6899999995</v>
      </c>
      <c r="I17" s="58">
        <v>484322.3</v>
      </c>
      <c r="J17" s="58">
        <v>6035409.3600000003</v>
      </c>
      <c r="K17" s="65">
        <v>2133928.56</v>
      </c>
      <c r="L17" s="58">
        <v>2382050.48</v>
      </c>
      <c r="M17" s="58">
        <v>3705259.82</v>
      </c>
      <c r="N17" s="58"/>
      <c r="O17" s="58"/>
      <c r="P17" s="58">
        <f t="shared" si="2"/>
        <v>36235822.149999999</v>
      </c>
      <c r="Q17" s="8"/>
      <c r="R17" s="8"/>
      <c r="S17" s="8"/>
      <c r="T17" s="8"/>
      <c r="U17" s="8"/>
    </row>
    <row r="18" spans="1:21" ht="30" customHeight="1" x14ac:dyDescent="0.25">
      <c r="A18" s="55" t="s">
        <v>20</v>
      </c>
      <c r="B18" s="63">
        <v>5094460</v>
      </c>
      <c r="C18" s="68"/>
      <c r="D18" s="69">
        <v>2937186.62</v>
      </c>
      <c r="E18" s="53">
        <v>1094181.2</v>
      </c>
      <c r="F18" s="53">
        <v>655277.5</v>
      </c>
      <c r="G18" s="53">
        <v>658131.01</v>
      </c>
      <c r="H18" s="53">
        <v>1404410.18</v>
      </c>
      <c r="I18" s="53">
        <v>206505.93</v>
      </c>
      <c r="J18" s="53">
        <v>832072.54</v>
      </c>
      <c r="K18" s="50">
        <v>975593.38</v>
      </c>
      <c r="L18" s="53">
        <v>371289.1</v>
      </c>
      <c r="M18" s="24">
        <v>1827623.18</v>
      </c>
      <c r="N18" s="38"/>
      <c r="O18" s="24"/>
      <c r="P18" s="38">
        <f t="shared" si="2"/>
        <v>10962270.639999999</v>
      </c>
      <c r="Q18" s="8"/>
      <c r="R18" s="8"/>
      <c r="S18" s="8"/>
      <c r="T18" s="8"/>
      <c r="U18" s="8"/>
    </row>
    <row r="19" spans="1:21" ht="48.75" customHeight="1" x14ac:dyDescent="0.25">
      <c r="A19" s="34" t="s">
        <v>21</v>
      </c>
      <c r="B19" s="55">
        <v>1750000</v>
      </c>
      <c r="C19" s="68"/>
      <c r="D19" s="38"/>
      <c r="E19" s="53"/>
      <c r="F19" s="53">
        <v>113100</v>
      </c>
      <c r="G19" s="53">
        <v>-1590</v>
      </c>
      <c r="H19" s="53">
        <v>95987.81</v>
      </c>
      <c r="I19" s="53">
        <v>150000</v>
      </c>
      <c r="J19" s="53">
        <v>306716.65999999997</v>
      </c>
      <c r="K19" s="50">
        <v>12083.33</v>
      </c>
      <c r="L19" s="53">
        <v>21625.3</v>
      </c>
      <c r="M19" s="53">
        <v>241982.82</v>
      </c>
      <c r="N19" s="38"/>
      <c r="O19" s="24"/>
      <c r="P19" s="38">
        <f t="shared" si="2"/>
        <v>939905.91999999993</v>
      </c>
      <c r="Q19" s="24"/>
      <c r="R19" s="8"/>
      <c r="S19" s="8"/>
      <c r="T19" s="8"/>
      <c r="U19" s="8"/>
    </row>
    <row r="20" spans="1:21" x14ac:dyDescent="0.25">
      <c r="A20" s="34" t="s">
        <v>22</v>
      </c>
      <c r="B20" s="55">
        <v>3669800</v>
      </c>
      <c r="C20" s="68"/>
      <c r="D20" s="38">
        <v>69750</v>
      </c>
      <c r="E20" s="53">
        <v>86438.12</v>
      </c>
      <c r="F20" s="53"/>
      <c r="G20" s="53">
        <v>-97242.8</v>
      </c>
      <c r="H20" s="53">
        <v>109600</v>
      </c>
      <c r="I20" s="53">
        <v>28400</v>
      </c>
      <c r="J20" s="53">
        <v>185644.5</v>
      </c>
      <c r="K20" s="50">
        <v>63400</v>
      </c>
      <c r="L20" s="53">
        <v>344314.4</v>
      </c>
      <c r="M20" s="53">
        <v>9450</v>
      </c>
      <c r="N20" s="38"/>
      <c r="O20" s="24"/>
      <c r="P20" s="38">
        <f t="shared" si="2"/>
        <v>799754.22</v>
      </c>
      <c r="Q20" s="8"/>
      <c r="R20" s="8"/>
      <c r="S20" s="8"/>
      <c r="T20" s="8"/>
      <c r="U20" s="8"/>
    </row>
    <row r="21" spans="1:21" ht="40.5" customHeight="1" x14ac:dyDescent="0.25">
      <c r="A21" s="34" t="s">
        <v>23</v>
      </c>
      <c r="B21" s="55">
        <v>1800000</v>
      </c>
      <c r="C21" s="68"/>
      <c r="D21" s="38"/>
      <c r="E21" s="53">
        <v>250000</v>
      </c>
      <c r="F21" s="53">
        <v>590750</v>
      </c>
      <c r="G21" s="53"/>
      <c r="H21" s="3">
        <v>178158.96</v>
      </c>
      <c r="I21" s="53"/>
      <c r="J21" s="53">
        <v>152466.75</v>
      </c>
      <c r="K21" s="50">
        <v>76287.27</v>
      </c>
      <c r="L21" s="53"/>
      <c r="M21" s="53"/>
      <c r="N21" s="38"/>
      <c r="O21" s="24"/>
      <c r="P21" s="38">
        <f t="shared" si="2"/>
        <v>1247662.98</v>
      </c>
      <c r="Q21" s="8"/>
      <c r="R21" s="8"/>
      <c r="S21" s="8"/>
      <c r="T21" s="8"/>
      <c r="U21" s="8"/>
    </row>
    <row r="22" spans="1:21" ht="30.75" customHeight="1" x14ac:dyDescent="0.25">
      <c r="A22" s="34" t="s">
        <v>24</v>
      </c>
      <c r="B22" s="63">
        <v>7110800</v>
      </c>
      <c r="C22" s="68"/>
      <c r="D22" s="53">
        <v>84403</v>
      </c>
      <c r="E22" s="53">
        <v>148811.75</v>
      </c>
      <c r="F22" s="53">
        <v>116205.08</v>
      </c>
      <c r="G22" s="53">
        <v>2834158.06</v>
      </c>
      <c r="H22" s="53">
        <v>4038437.72</v>
      </c>
      <c r="I22" s="53">
        <v>1394582.21</v>
      </c>
      <c r="J22" s="53">
        <v>1340377.72</v>
      </c>
      <c r="K22" s="50">
        <v>181142.38</v>
      </c>
      <c r="L22" s="53">
        <v>31500</v>
      </c>
      <c r="M22" s="53">
        <v>375419.98</v>
      </c>
      <c r="N22" s="38"/>
      <c r="O22" s="24"/>
      <c r="P22" s="38">
        <f t="shared" si="2"/>
        <v>10545037.900000002</v>
      </c>
      <c r="Q22" s="8"/>
      <c r="R22" s="8"/>
      <c r="S22" s="8"/>
      <c r="T22" s="8"/>
      <c r="U22" s="8"/>
    </row>
    <row r="23" spans="1:21" ht="24.75" customHeight="1" x14ac:dyDescent="0.25">
      <c r="A23" s="34" t="s">
        <v>25</v>
      </c>
      <c r="B23" s="55">
        <v>4447700</v>
      </c>
      <c r="C23" s="68"/>
      <c r="D23" s="38">
        <v>25689.279999999999</v>
      </c>
      <c r="E23" s="53">
        <v>25689.279999999999</v>
      </c>
      <c r="F23" s="53">
        <v>25689.279999999999</v>
      </c>
      <c r="G23" s="53">
        <v>22292.05</v>
      </c>
      <c r="H23" s="53">
        <v>22292.05</v>
      </c>
      <c r="I23" s="53">
        <v>22292.05</v>
      </c>
      <c r="J23" s="53">
        <v>2573706.4300000002</v>
      </c>
      <c r="K23" s="50"/>
      <c r="L23" s="53">
        <v>48679.3</v>
      </c>
      <c r="M23" s="53">
        <v>29131.57</v>
      </c>
      <c r="N23" s="38"/>
      <c r="O23" s="38"/>
      <c r="P23" s="38">
        <f t="shared" si="2"/>
        <v>2795461.2899999996</v>
      </c>
      <c r="Q23" s="8"/>
      <c r="R23" s="8"/>
      <c r="S23" s="8"/>
      <c r="T23" s="8"/>
      <c r="U23" s="8"/>
    </row>
    <row r="24" spans="1:21" ht="69.75" customHeight="1" x14ac:dyDescent="0.25">
      <c r="A24" s="34" t="s">
        <v>26</v>
      </c>
      <c r="B24" s="55">
        <v>4940000</v>
      </c>
      <c r="C24" s="68"/>
      <c r="D24" s="38"/>
      <c r="E24" s="53">
        <v>986398</v>
      </c>
      <c r="F24" s="53">
        <v>281939.24</v>
      </c>
      <c r="G24" s="53">
        <v>-506406.93</v>
      </c>
      <c r="H24" s="53">
        <v>2296520.29</v>
      </c>
      <c r="I24" s="53">
        <v>-1467017.89</v>
      </c>
      <c r="J24" s="53">
        <v>44429.27</v>
      </c>
      <c r="K24" s="50">
        <v>525694.5</v>
      </c>
      <c r="L24" s="53">
        <v>77112.39</v>
      </c>
      <c r="M24" s="53">
        <v>22004.27</v>
      </c>
      <c r="N24" s="38"/>
      <c r="O24" s="38"/>
      <c r="P24" s="38">
        <f t="shared" si="2"/>
        <v>2260673.1400000006</v>
      </c>
      <c r="Q24" s="8"/>
      <c r="R24" s="8"/>
      <c r="S24" s="8"/>
      <c r="T24" s="8"/>
      <c r="U24" s="8"/>
    </row>
    <row r="25" spans="1:21" ht="76.5" customHeight="1" x14ac:dyDescent="0.25">
      <c r="A25" s="34" t="s">
        <v>27</v>
      </c>
      <c r="B25" s="55">
        <v>5023250</v>
      </c>
      <c r="C25" s="68"/>
      <c r="D25" s="53"/>
      <c r="E25" s="53"/>
      <c r="F25" s="53">
        <v>1485569.2</v>
      </c>
      <c r="G25" s="53">
        <v>-131300</v>
      </c>
      <c r="H25" s="53">
        <v>597643.68000000005</v>
      </c>
      <c r="I25" s="38">
        <v>149560</v>
      </c>
      <c r="J25" s="53">
        <v>47200</v>
      </c>
      <c r="K25" s="50">
        <v>151313.20000000001</v>
      </c>
      <c r="L25" s="53">
        <v>375615.99</v>
      </c>
      <c r="M25" s="53">
        <v>1092400</v>
      </c>
      <c r="N25" s="38"/>
      <c r="O25" s="38"/>
      <c r="P25" s="38">
        <f t="shared" si="2"/>
        <v>3768002.0700000003</v>
      </c>
      <c r="Q25" s="8"/>
      <c r="R25" s="8"/>
      <c r="S25" s="8"/>
      <c r="T25" s="8"/>
      <c r="U25" s="8"/>
    </row>
    <row r="26" spans="1:21" ht="34.5" customHeight="1" x14ac:dyDescent="0.25">
      <c r="A26" s="34" t="s">
        <v>28</v>
      </c>
      <c r="B26" s="55">
        <v>2750000</v>
      </c>
      <c r="C26" s="68"/>
      <c r="D26" s="38"/>
      <c r="E26" s="53">
        <v>20768</v>
      </c>
      <c r="F26" s="53">
        <v>31914</v>
      </c>
      <c r="G26" s="53"/>
      <c r="H26" s="38">
        <v>944000</v>
      </c>
      <c r="I26" s="38"/>
      <c r="J26" s="53">
        <v>552795.49</v>
      </c>
      <c r="K26" s="50">
        <v>148414.5</v>
      </c>
      <c r="L26" s="53">
        <v>1111914</v>
      </c>
      <c r="M26" s="53">
        <v>107248</v>
      </c>
      <c r="N26" s="38"/>
      <c r="O26" s="38"/>
      <c r="P26" s="38">
        <f t="shared" si="2"/>
        <v>2917053.99</v>
      </c>
      <c r="Q26" s="8"/>
      <c r="R26" s="8"/>
      <c r="S26" s="8"/>
      <c r="T26" s="8"/>
      <c r="U26" s="8"/>
    </row>
    <row r="27" spans="1:21" ht="27" customHeight="1" x14ac:dyDescent="0.25">
      <c r="A27" s="31" t="s">
        <v>29</v>
      </c>
      <c r="B27" s="58">
        <v>33126610</v>
      </c>
      <c r="C27" s="58">
        <v>68390798.849999994</v>
      </c>
      <c r="D27" s="70"/>
      <c r="E27" s="58">
        <v>2309232.0099999998</v>
      </c>
      <c r="F27" s="58">
        <v>333485.65999999997</v>
      </c>
      <c r="G27" s="58">
        <v>642251</v>
      </c>
      <c r="H27" s="58">
        <v>846954.6</v>
      </c>
      <c r="I27" s="58">
        <v>131285.93</v>
      </c>
      <c r="J27" s="58">
        <v>5196558.45</v>
      </c>
      <c r="K27" s="65">
        <v>12283685.18</v>
      </c>
      <c r="L27" s="58">
        <v>44871195.420000002</v>
      </c>
      <c r="M27" s="58">
        <v>28365698.300000001</v>
      </c>
      <c r="N27" s="58"/>
      <c r="O27" s="58"/>
      <c r="P27" s="58">
        <f>SUM(E27:O27)</f>
        <v>94980346.549999997</v>
      </c>
      <c r="Q27" s="8"/>
      <c r="R27" s="8"/>
      <c r="S27" s="8"/>
      <c r="T27" s="8"/>
      <c r="U27" s="8"/>
    </row>
    <row r="28" spans="1:21" ht="39" customHeight="1" x14ac:dyDescent="0.25">
      <c r="A28" s="34" t="s">
        <v>30</v>
      </c>
      <c r="B28" s="55">
        <v>1697165</v>
      </c>
      <c r="C28" s="68"/>
      <c r="D28" s="38"/>
      <c r="E28" s="38">
        <v>10030</v>
      </c>
      <c r="F28" s="53">
        <v>124769.85</v>
      </c>
      <c r="G28" s="53">
        <v>24239</v>
      </c>
      <c r="H28" s="53">
        <v>32327.48</v>
      </c>
      <c r="I28" s="53">
        <v>241035.93</v>
      </c>
      <c r="J28" s="53">
        <v>15138</v>
      </c>
      <c r="K28" s="50">
        <v>3071.7</v>
      </c>
      <c r="L28" s="53">
        <v>189.99</v>
      </c>
      <c r="M28" s="32">
        <v>15842</v>
      </c>
      <c r="N28" s="32"/>
      <c r="O28" s="32"/>
      <c r="P28" s="38">
        <f t="shared" ref="P28:P38" si="3">SUM(D28:O28)</f>
        <v>466643.95</v>
      </c>
      <c r="Q28" s="8"/>
      <c r="R28" s="8"/>
      <c r="S28" s="8"/>
      <c r="T28" s="8"/>
      <c r="U28" s="8"/>
    </row>
    <row r="29" spans="1:21" ht="37.5" customHeight="1" x14ac:dyDescent="0.25">
      <c r="A29" s="34" t="s">
        <v>31</v>
      </c>
      <c r="B29" s="55">
        <v>363000</v>
      </c>
      <c r="C29" s="68"/>
      <c r="D29" s="38"/>
      <c r="E29" s="38"/>
      <c r="F29" s="53">
        <v>35636</v>
      </c>
      <c r="G29" s="53"/>
      <c r="H29" s="53">
        <v>209745</v>
      </c>
      <c r="I29" s="53"/>
      <c r="J29" s="53">
        <v>24573.5</v>
      </c>
      <c r="K29" s="50">
        <v>7000</v>
      </c>
      <c r="L29" s="38"/>
      <c r="M29" s="32">
        <v>-7000</v>
      </c>
      <c r="N29" s="32"/>
      <c r="O29" s="32"/>
      <c r="P29" s="38">
        <f t="shared" si="3"/>
        <v>269954.5</v>
      </c>
      <c r="Q29" s="8"/>
      <c r="R29" s="8"/>
      <c r="S29" s="8"/>
      <c r="T29" s="8"/>
      <c r="U29" s="8"/>
    </row>
    <row r="30" spans="1:21" ht="39" customHeight="1" x14ac:dyDescent="0.25">
      <c r="A30" s="34" t="s">
        <v>32</v>
      </c>
      <c r="B30" s="55">
        <v>1500000</v>
      </c>
      <c r="C30" s="68"/>
      <c r="D30" s="38"/>
      <c r="E30" s="53">
        <v>129135.76</v>
      </c>
      <c r="F30" s="53">
        <v>121558.55</v>
      </c>
      <c r="G30" s="53">
        <v>6000</v>
      </c>
      <c r="H30" s="53">
        <v>70553.899999999994</v>
      </c>
      <c r="I30" s="53">
        <v>-6000</v>
      </c>
      <c r="J30" s="53"/>
      <c r="K30" s="50">
        <v>83000</v>
      </c>
      <c r="L30" s="38">
        <v>-10145.65</v>
      </c>
      <c r="M30" s="32">
        <v>151198.20000000001</v>
      </c>
      <c r="N30" s="32"/>
      <c r="O30" s="32"/>
      <c r="P30" s="38">
        <f t="shared" si="3"/>
        <v>545300.76</v>
      </c>
      <c r="Q30" s="8"/>
      <c r="R30" s="8"/>
      <c r="S30" s="8"/>
      <c r="T30" s="8"/>
      <c r="U30" s="8"/>
    </row>
    <row r="31" spans="1:21" ht="49.5" customHeight="1" x14ac:dyDescent="0.25">
      <c r="A31" s="34" t="s">
        <v>33</v>
      </c>
      <c r="B31" s="55"/>
      <c r="C31" s="68">
        <v>0</v>
      </c>
      <c r="D31" s="38"/>
      <c r="E31" s="38"/>
      <c r="F31" s="53"/>
      <c r="G31" s="53"/>
      <c r="H31" s="53"/>
      <c r="I31" s="53"/>
      <c r="J31" s="48"/>
      <c r="K31" s="50">
        <v>82128</v>
      </c>
      <c r="L31" s="38">
        <v>604975.46</v>
      </c>
      <c r="M31" s="32"/>
      <c r="N31" s="32"/>
      <c r="O31" s="32"/>
      <c r="P31" s="38">
        <f t="shared" si="3"/>
        <v>687103.46</v>
      </c>
      <c r="Q31" s="8"/>
      <c r="R31" s="8"/>
      <c r="S31" s="8"/>
      <c r="T31" s="8"/>
      <c r="U31" s="8"/>
    </row>
    <row r="32" spans="1:21" ht="45" customHeight="1" x14ac:dyDescent="0.25">
      <c r="A32" s="34" t="s">
        <v>34</v>
      </c>
      <c r="B32" s="55">
        <v>2473470</v>
      </c>
      <c r="C32" s="68"/>
      <c r="D32" s="38"/>
      <c r="E32" s="38"/>
      <c r="F32" s="53"/>
      <c r="G32" s="53"/>
      <c r="H32" s="53">
        <v>556697.94999999995</v>
      </c>
      <c r="I32" s="53"/>
      <c r="J32" s="53"/>
      <c r="K32" s="50">
        <v>363000</v>
      </c>
      <c r="L32" s="32"/>
      <c r="M32" s="32">
        <v>-99476.9</v>
      </c>
      <c r="N32" s="32"/>
      <c r="O32" s="32"/>
      <c r="P32" s="38">
        <f t="shared" si="3"/>
        <v>820221.04999999993</v>
      </c>
      <c r="Q32" s="8"/>
      <c r="R32" s="8"/>
      <c r="S32" s="8"/>
      <c r="T32" s="8"/>
      <c r="U32" s="8"/>
    </row>
    <row r="33" spans="1:21" ht="47.25" customHeight="1" x14ac:dyDescent="0.25">
      <c r="A33" s="34" t="s">
        <v>35</v>
      </c>
      <c r="B33" s="55">
        <v>1554000</v>
      </c>
      <c r="C33" s="68"/>
      <c r="D33" s="38"/>
      <c r="E33" s="38"/>
      <c r="F33" s="53">
        <v>2723.2</v>
      </c>
      <c r="G33" s="53"/>
      <c r="H33" s="53">
        <v>3115</v>
      </c>
      <c r="I33" s="53"/>
      <c r="J33" s="53"/>
      <c r="K33" s="50"/>
      <c r="L33" s="32">
        <v>13561.97</v>
      </c>
      <c r="M33" s="32">
        <v>499000</v>
      </c>
      <c r="N33" s="32"/>
      <c r="O33" s="32"/>
      <c r="P33" s="38">
        <f t="shared" si="3"/>
        <v>518400.17</v>
      </c>
      <c r="Q33" s="8"/>
      <c r="R33" s="8"/>
      <c r="S33" s="8"/>
      <c r="T33" s="8"/>
      <c r="U33" s="8"/>
    </row>
    <row r="34" spans="1:21" ht="73.5" customHeight="1" x14ac:dyDescent="0.25">
      <c r="A34" s="34" t="s">
        <v>36</v>
      </c>
      <c r="B34" s="55">
        <v>21433975</v>
      </c>
      <c r="C34" s="68"/>
      <c r="D34" s="38"/>
      <c r="E34" s="38">
        <v>1700000</v>
      </c>
      <c r="F34" s="53">
        <v>147500</v>
      </c>
      <c r="G34" s="53"/>
      <c r="H34" s="53">
        <v>800</v>
      </c>
      <c r="I34" s="53">
        <v>-73750</v>
      </c>
      <c r="J34" s="53">
        <v>5030000</v>
      </c>
      <c r="K34" s="50">
        <v>11672750</v>
      </c>
      <c r="L34" s="32">
        <v>40095979</v>
      </c>
      <c r="M34" s="32">
        <v>27938960</v>
      </c>
      <c r="N34" s="32"/>
      <c r="O34" s="32"/>
      <c r="P34" s="38">
        <f t="shared" si="3"/>
        <v>86512239</v>
      </c>
      <c r="Q34" s="8"/>
      <c r="R34" s="8"/>
      <c r="S34" s="8"/>
      <c r="T34" s="8"/>
      <c r="U34" s="8"/>
    </row>
    <row r="35" spans="1:21" ht="59.25" customHeight="1" x14ac:dyDescent="0.25">
      <c r="A35" s="34" t="s">
        <v>37</v>
      </c>
      <c r="B35" s="55"/>
      <c r="C35" s="68">
        <v>0</v>
      </c>
      <c r="D35" s="38"/>
      <c r="E35" s="38"/>
      <c r="F35" s="53"/>
      <c r="G35" s="53"/>
      <c r="H35" s="53">
        <v>-26284.73</v>
      </c>
      <c r="I35" s="53"/>
      <c r="J35" s="53"/>
      <c r="K35" s="50"/>
      <c r="L35" s="32"/>
      <c r="M35" s="32"/>
      <c r="N35" s="32"/>
      <c r="O35" s="32"/>
      <c r="P35" s="38">
        <f t="shared" si="3"/>
        <v>-26284.73</v>
      </c>
      <c r="Q35" s="8"/>
      <c r="R35" s="8"/>
      <c r="S35" s="8"/>
      <c r="T35" s="8"/>
      <c r="U35" s="8"/>
    </row>
    <row r="36" spans="1:21" ht="34.5" customHeight="1" x14ac:dyDescent="0.25">
      <c r="A36" s="34" t="s">
        <v>38</v>
      </c>
      <c r="B36" s="55">
        <v>4105000</v>
      </c>
      <c r="C36" s="68"/>
      <c r="D36" s="40"/>
      <c r="E36" s="53">
        <v>470066.25</v>
      </c>
      <c r="F36" s="53">
        <v>-98701.94</v>
      </c>
      <c r="G36" s="53">
        <v>612012</v>
      </c>
      <c r="H36" s="53"/>
      <c r="I36" s="53">
        <v>-30000</v>
      </c>
      <c r="J36" s="53">
        <v>126846.95</v>
      </c>
      <c r="K36" s="50">
        <v>72735.48</v>
      </c>
      <c r="L36" s="53">
        <v>4166634.65</v>
      </c>
      <c r="M36" s="32">
        <v>-132825</v>
      </c>
      <c r="N36" s="32"/>
      <c r="O36" s="32"/>
      <c r="P36" s="38">
        <f t="shared" si="3"/>
        <v>5186768.3899999997</v>
      </c>
      <c r="Q36" s="8"/>
      <c r="R36" s="8"/>
      <c r="S36" s="8"/>
      <c r="T36" s="8"/>
      <c r="U36" s="8"/>
    </row>
    <row r="37" spans="1:21" ht="32.25" customHeight="1" x14ac:dyDescent="0.25">
      <c r="A37" s="31" t="s">
        <v>39</v>
      </c>
      <c r="B37" s="58">
        <v>4013150</v>
      </c>
      <c r="C37" s="58">
        <v>-2810000</v>
      </c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>
        <f t="shared" si="3"/>
        <v>0</v>
      </c>
      <c r="Q37" s="8"/>
      <c r="R37" s="8"/>
      <c r="S37" s="8"/>
      <c r="T37" s="8"/>
      <c r="U37" s="8"/>
    </row>
    <row r="38" spans="1:21" ht="51.75" customHeight="1" x14ac:dyDescent="0.25">
      <c r="A38" s="34" t="s">
        <v>40</v>
      </c>
      <c r="B38" s="55"/>
      <c r="C38" s="68">
        <v>0</v>
      </c>
      <c r="D38" s="38"/>
      <c r="E38" s="53"/>
      <c r="F38" s="53"/>
      <c r="G38" s="38"/>
      <c r="H38" s="53"/>
      <c r="I38" s="53"/>
      <c r="J38" s="53"/>
      <c r="K38" s="50"/>
      <c r="L38" s="45"/>
      <c r="M38" s="32"/>
      <c r="N38" s="53"/>
      <c r="O38" s="53"/>
      <c r="P38" s="38">
        <f t="shared" si="3"/>
        <v>0</v>
      </c>
      <c r="Q38" s="8"/>
      <c r="R38" s="8"/>
      <c r="S38" s="8"/>
      <c r="T38" s="8"/>
      <c r="U38" s="8"/>
    </row>
    <row r="39" spans="1:21" ht="84.75" customHeight="1" x14ac:dyDescent="0.25">
      <c r="A39" s="34" t="s">
        <v>41</v>
      </c>
      <c r="B39" s="55"/>
      <c r="C39" s="68">
        <v>0</v>
      </c>
      <c r="D39" s="38"/>
      <c r="E39" s="52"/>
      <c r="F39" s="38"/>
      <c r="G39" s="38"/>
      <c r="H39" s="38"/>
      <c r="I39" s="38"/>
      <c r="J39" s="53"/>
      <c r="K39" s="50"/>
      <c r="L39" s="32"/>
      <c r="M39" s="32"/>
      <c r="N39" s="32"/>
      <c r="O39" s="42"/>
      <c r="P39" s="38">
        <f t="shared" ref="P39" si="4">SUM(O39)</f>
        <v>0</v>
      </c>
      <c r="Q39" s="8"/>
      <c r="R39" s="8"/>
      <c r="S39" s="8"/>
      <c r="T39" s="8"/>
      <c r="U39" s="8"/>
    </row>
    <row r="40" spans="1:21" ht="96" customHeight="1" x14ac:dyDescent="0.25">
      <c r="A40" s="34" t="s">
        <v>42</v>
      </c>
      <c r="B40" s="55"/>
      <c r="C40" s="68">
        <v>0</v>
      </c>
      <c r="D40" s="38"/>
      <c r="E40" s="52"/>
      <c r="F40" s="38"/>
      <c r="G40" s="38"/>
      <c r="H40" s="38"/>
      <c r="I40" s="38"/>
      <c r="J40" s="53"/>
      <c r="K40" s="32"/>
      <c r="L40" s="32"/>
      <c r="M40" s="32"/>
      <c r="N40" s="32"/>
      <c r="O40" s="32"/>
      <c r="P40" s="38">
        <f t="shared" ref="P40" si="5">SUM(P38:P39)</f>
        <v>0</v>
      </c>
      <c r="Q40" s="8"/>
      <c r="R40" s="8"/>
      <c r="S40" s="8"/>
      <c r="T40" s="8"/>
      <c r="U40" s="8"/>
    </row>
    <row r="41" spans="1:21" ht="75" customHeight="1" x14ac:dyDescent="0.25">
      <c r="A41" s="34" t="s">
        <v>43</v>
      </c>
      <c r="B41" s="55"/>
      <c r="C41" s="68">
        <v>0</v>
      </c>
      <c r="D41" s="38"/>
      <c r="E41" s="52"/>
      <c r="F41" s="38"/>
      <c r="G41" s="38"/>
      <c r="H41" s="38"/>
      <c r="I41" s="38"/>
      <c r="J41" s="53"/>
      <c r="K41" s="32"/>
      <c r="L41" s="32"/>
      <c r="M41" s="32"/>
      <c r="N41" s="32"/>
      <c r="O41" s="32"/>
      <c r="P41" s="38">
        <f t="shared" ref="P41" si="6">SUM(O41)</f>
        <v>0</v>
      </c>
      <c r="Q41" s="8"/>
      <c r="R41" s="8"/>
      <c r="S41" s="8"/>
      <c r="T41" s="8"/>
      <c r="U41" s="8"/>
    </row>
    <row r="42" spans="1:21" ht="69.75" customHeight="1" x14ac:dyDescent="0.25">
      <c r="A42" s="34" t="s">
        <v>44</v>
      </c>
      <c r="B42" s="55"/>
      <c r="C42" s="68">
        <v>0</v>
      </c>
      <c r="D42" s="38"/>
      <c r="E42" s="52"/>
      <c r="F42" s="38"/>
      <c r="G42" s="38"/>
      <c r="H42" s="38"/>
      <c r="I42" s="38"/>
      <c r="J42" s="38"/>
      <c r="K42" s="32"/>
      <c r="L42" s="32"/>
      <c r="M42" s="32"/>
      <c r="N42" s="32"/>
      <c r="O42" s="32"/>
      <c r="P42" s="38">
        <f t="shared" ref="P42" si="7">SUM(O42)</f>
        <v>0</v>
      </c>
      <c r="Q42" s="8"/>
      <c r="R42" s="8"/>
      <c r="S42" s="8"/>
      <c r="T42" s="8"/>
      <c r="U42" s="8"/>
    </row>
    <row r="43" spans="1:21" ht="51" customHeight="1" x14ac:dyDescent="0.25">
      <c r="A43" s="34" t="s">
        <v>45</v>
      </c>
      <c r="B43" s="55">
        <v>4013150</v>
      </c>
      <c r="C43" s="55">
        <v>0</v>
      </c>
      <c r="D43" s="55"/>
      <c r="E43" s="74"/>
      <c r="F43" s="74"/>
      <c r="G43" s="74"/>
      <c r="H43" s="74"/>
      <c r="I43" s="74"/>
      <c r="J43" s="74"/>
      <c r="K43" s="74"/>
      <c r="L43" s="74"/>
      <c r="M43" s="74"/>
      <c r="N43" s="32"/>
      <c r="O43" s="32"/>
      <c r="P43" s="74">
        <f>SUM(D43:O43)</f>
        <v>0</v>
      </c>
      <c r="Q43" s="8"/>
      <c r="R43" s="8"/>
      <c r="S43" s="8"/>
      <c r="T43" s="8"/>
      <c r="U43" s="8"/>
    </row>
    <row r="44" spans="1:21" ht="43.5" customHeight="1" x14ac:dyDescent="0.25">
      <c r="A44" s="34" t="s">
        <v>46</v>
      </c>
      <c r="B44" s="55"/>
      <c r="C44" s="68">
        <v>0</v>
      </c>
      <c r="D44" s="38"/>
      <c r="E44" s="52"/>
      <c r="F44" s="38"/>
      <c r="G44" s="38"/>
      <c r="H44" s="38"/>
      <c r="I44" s="38"/>
      <c r="J44" s="38"/>
      <c r="K44" s="32"/>
      <c r="L44" s="32"/>
      <c r="M44" s="32"/>
      <c r="N44" s="32"/>
      <c r="O44" s="32"/>
      <c r="P44" s="38">
        <f t="shared" ref="P44" si="8">SUM(O44)</f>
        <v>0</v>
      </c>
      <c r="Q44" s="8"/>
      <c r="R44" s="8"/>
      <c r="S44" s="8"/>
      <c r="T44" s="8"/>
      <c r="U44" s="8"/>
    </row>
    <row r="45" spans="1:21" ht="43.5" customHeight="1" x14ac:dyDescent="0.25">
      <c r="A45" s="31" t="s">
        <v>47</v>
      </c>
      <c r="B45" s="54"/>
      <c r="C45" s="68">
        <v>0</v>
      </c>
      <c r="D45" s="39"/>
      <c r="E45" s="52"/>
      <c r="F45" s="39"/>
      <c r="G45" s="39"/>
      <c r="H45" s="39"/>
      <c r="I45" s="39"/>
      <c r="J45" s="39"/>
      <c r="K45" s="33"/>
      <c r="L45" s="33"/>
      <c r="M45" s="32"/>
      <c r="N45" s="33"/>
      <c r="O45" s="33"/>
      <c r="P45" s="39">
        <f t="shared" ref="P45" si="9">SUM(O45)</f>
        <v>0</v>
      </c>
      <c r="Q45" s="12"/>
      <c r="R45" s="12"/>
      <c r="S45" s="12"/>
      <c r="T45" s="12"/>
      <c r="U45" s="12"/>
    </row>
    <row r="46" spans="1:21" ht="54.75" customHeight="1" x14ac:dyDescent="0.25">
      <c r="A46" s="34" t="s">
        <v>48</v>
      </c>
      <c r="B46" s="55"/>
      <c r="C46" s="68">
        <v>0</v>
      </c>
      <c r="D46" s="38"/>
      <c r="E46" s="52"/>
      <c r="F46" s="38"/>
      <c r="G46" s="38"/>
      <c r="H46" s="38"/>
      <c r="I46" s="38"/>
      <c r="J46" s="38"/>
      <c r="K46" s="32"/>
      <c r="L46" s="32"/>
      <c r="M46" s="32"/>
      <c r="N46" s="32"/>
      <c r="O46" s="32"/>
      <c r="P46" s="38">
        <f t="shared" ref="P46" si="10">SUM(P44:P45)</f>
        <v>0</v>
      </c>
      <c r="Q46" s="8"/>
      <c r="R46" s="8"/>
      <c r="S46" s="8"/>
      <c r="T46" s="8"/>
      <c r="U46" s="8"/>
    </row>
    <row r="47" spans="1:21" ht="65.25" customHeight="1" x14ac:dyDescent="0.25">
      <c r="A47" s="34" t="s">
        <v>49</v>
      </c>
      <c r="B47" s="55"/>
      <c r="C47" s="68">
        <v>0</v>
      </c>
      <c r="D47" s="38"/>
      <c r="E47" s="52"/>
      <c r="F47" s="38"/>
      <c r="G47" s="38"/>
      <c r="H47" s="38"/>
      <c r="I47" s="38"/>
      <c r="J47" s="38"/>
      <c r="K47" s="32"/>
      <c r="L47" s="32"/>
      <c r="M47" s="32"/>
      <c r="N47" s="32"/>
      <c r="O47" s="32"/>
      <c r="P47" s="38">
        <f t="shared" ref="P47" si="11">SUM(O47)</f>
        <v>0</v>
      </c>
      <c r="Q47" s="8"/>
      <c r="R47" s="8"/>
      <c r="S47" s="8"/>
      <c r="T47" s="8"/>
      <c r="U47" s="8"/>
    </row>
    <row r="48" spans="1:21" ht="67.5" customHeight="1" x14ac:dyDescent="0.25">
      <c r="A48" s="34" t="s">
        <v>50</v>
      </c>
      <c r="B48" s="55"/>
      <c r="C48" s="68">
        <v>0</v>
      </c>
      <c r="D48" s="38"/>
      <c r="E48" s="52"/>
      <c r="F48" s="38"/>
      <c r="G48" s="38"/>
      <c r="H48" s="38"/>
      <c r="I48" s="38"/>
      <c r="J48" s="38"/>
      <c r="K48" s="32"/>
      <c r="L48" s="32"/>
      <c r="M48" s="32"/>
      <c r="N48" s="32"/>
      <c r="O48" s="32"/>
      <c r="P48" s="38">
        <f t="shared" ref="P48" si="12">SUM(O48)</f>
        <v>0</v>
      </c>
      <c r="Q48" s="8"/>
      <c r="R48" s="8"/>
      <c r="S48" s="8"/>
      <c r="T48" s="8"/>
      <c r="U48" s="8"/>
    </row>
    <row r="49" spans="1:21" ht="59.25" customHeight="1" x14ac:dyDescent="0.25">
      <c r="A49" s="34" t="s">
        <v>51</v>
      </c>
      <c r="B49" s="55"/>
      <c r="C49" s="68">
        <v>0</v>
      </c>
      <c r="D49" s="38"/>
      <c r="E49" s="52"/>
      <c r="F49" s="38"/>
      <c r="G49" s="38"/>
      <c r="H49" s="38"/>
      <c r="I49" s="38"/>
      <c r="J49" s="38"/>
      <c r="K49" s="32"/>
      <c r="L49" s="32"/>
      <c r="M49" s="32"/>
      <c r="N49" s="32"/>
      <c r="O49" s="32"/>
      <c r="P49" s="38">
        <f t="shared" ref="P49" si="13">SUM(P47:P48)</f>
        <v>0</v>
      </c>
      <c r="Q49" s="8"/>
      <c r="R49" s="8"/>
      <c r="S49" s="8"/>
      <c r="T49" s="8"/>
      <c r="U49" s="8"/>
    </row>
    <row r="50" spans="1:21" ht="62.25" customHeight="1" x14ac:dyDescent="0.25">
      <c r="A50" s="34" t="s">
        <v>52</v>
      </c>
      <c r="B50" s="55"/>
      <c r="C50" s="68">
        <v>0</v>
      </c>
      <c r="D50" s="38"/>
      <c r="E50" s="38"/>
      <c r="F50" s="38"/>
      <c r="G50" s="38"/>
      <c r="H50" s="38"/>
      <c r="I50" s="38"/>
      <c r="J50" s="38"/>
      <c r="K50" s="32"/>
      <c r="L50" s="32"/>
      <c r="M50" s="32"/>
      <c r="N50" s="32"/>
      <c r="O50" s="32"/>
      <c r="P50" s="38">
        <f t="shared" ref="P50" si="14">SUM(O50)</f>
        <v>0</v>
      </c>
      <c r="Q50" s="8"/>
      <c r="R50" s="8"/>
      <c r="S50" s="8"/>
      <c r="T50" s="8"/>
      <c r="U50" s="8"/>
    </row>
    <row r="51" spans="1:21" ht="55.5" customHeight="1" x14ac:dyDescent="0.25">
      <c r="A51" s="34" t="s">
        <v>53</v>
      </c>
      <c r="B51" s="55"/>
      <c r="C51" s="68">
        <v>0</v>
      </c>
      <c r="D51" s="38"/>
      <c r="E51" s="38"/>
      <c r="F51" s="38"/>
      <c r="G51" s="38"/>
      <c r="H51" s="38"/>
      <c r="I51" s="38"/>
      <c r="J51" s="38"/>
      <c r="K51" s="32"/>
      <c r="L51" s="32"/>
      <c r="M51" s="32"/>
      <c r="N51" s="32"/>
      <c r="O51" s="32"/>
      <c r="P51" s="38">
        <f t="shared" ref="P51" si="15">SUM(O51)</f>
        <v>0</v>
      </c>
      <c r="Q51" s="8"/>
      <c r="R51" s="8"/>
      <c r="S51" s="8"/>
      <c r="T51" s="8"/>
      <c r="U51" s="8"/>
    </row>
    <row r="52" spans="1:21" ht="66" customHeight="1" x14ac:dyDescent="0.25">
      <c r="A52" s="34" t="s">
        <v>54</v>
      </c>
      <c r="B52" s="55"/>
      <c r="C52" s="68">
        <v>0</v>
      </c>
      <c r="D52" s="38"/>
      <c r="E52" s="38"/>
      <c r="F52" s="38"/>
      <c r="G52" s="38"/>
      <c r="H52" s="38"/>
      <c r="I52" s="38"/>
      <c r="J52" s="38"/>
      <c r="K52" s="32"/>
      <c r="L52" s="32"/>
      <c r="M52" s="32"/>
      <c r="N52" s="32"/>
      <c r="O52" s="32"/>
      <c r="P52" s="38">
        <f t="shared" ref="P52" si="16">SUM(P50:P51)</f>
        <v>0</v>
      </c>
      <c r="Q52" s="8"/>
      <c r="R52" s="8"/>
      <c r="S52" s="8"/>
      <c r="T52" s="8"/>
      <c r="U52" s="8"/>
    </row>
    <row r="53" spans="1:21" ht="43.5" customHeight="1" x14ac:dyDescent="0.25">
      <c r="A53" s="31" t="s">
        <v>55</v>
      </c>
      <c r="B53" s="58">
        <v>18347500</v>
      </c>
      <c r="C53" s="58">
        <v>-4299995</v>
      </c>
      <c r="D53" s="58"/>
      <c r="E53" s="58"/>
      <c r="F53" s="58">
        <v>3038000</v>
      </c>
      <c r="G53" s="58">
        <v>24399.97</v>
      </c>
      <c r="H53" s="58"/>
      <c r="I53" s="58"/>
      <c r="J53" s="58">
        <v>3910735.48</v>
      </c>
      <c r="K53" s="58">
        <v>5462924.5099999998</v>
      </c>
      <c r="L53" s="58">
        <v>-700000</v>
      </c>
      <c r="M53" s="58">
        <v>524758.6</v>
      </c>
      <c r="N53" s="58"/>
      <c r="O53" s="58"/>
      <c r="P53" s="58">
        <f t="shared" ref="P53:P58" si="17">SUM(D53:O53)</f>
        <v>12260818.560000001</v>
      </c>
      <c r="Q53" s="8"/>
      <c r="R53" s="8"/>
      <c r="S53" s="8"/>
      <c r="T53" s="8"/>
      <c r="U53" s="8"/>
    </row>
    <row r="54" spans="1:21" ht="45.75" customHeight="1" x14ac:dyDescent="0.25">
      <c r="A54" s="34" t="s">
        <v>56</v>
      </c>
      <c r="B54" s="55">
        <v>3522500</v>
      </c>
      <c r="C54" s="68"/>
      <c r="D54" s="38"/>
      <c r="E54" s="38"/>
      <c r="F54" s="53"/>
      <c r="G54" s="53">
        <v>24399.97</v>
      </c>
      <c r="H54" s="38"/>
      <c r="I54" s="53"/>
      <c r="J54" s="53"/>
      <c r="K54" s="50">
        <v>756060</v>
      </c>
      <c r="L54" s="32">
        <v>-700000</v>
      </c>
      <c r="M54" s="32">
        <v>524758.6</v>
      </c>
      <c r="N54" s="53"/>
      <c r="O54" s="53"/>
      <c r="P54" s="38">
        <f t="shared" si="17"/>
        <v>605218.56999999995</v>
      </c>
      <c r="Q54" s="8"/>
      <c r="R54" s="8"/>
      <c r="S54" s="8"/>
      <c r="T54" s="8"/>
      <c r="U54" s="8"/>
    </row>
    <row r="55" spans="1:21" ht="44.25" customHeight="1" x14ac:dyDescent="0.25">
      <c r="A55" s="34" t="s">
        <v>57</v>
      </c>
      <c r="B55" s="55">
        <v>125000</v>
      </c>
      <c r="C55" s="68"/>
      <c r="D55" s="38"/>
      <c r="E55" s="38"/>
      <c r="F55" s="38"/>
      <c r="G55" s="38"/>
      <c r="H55" s="38"/>
      <c r="I55" s="38"/>
      <c r="J55" s="53"/>
      <c r="K55" s="32">
        <v>21599.99</v>
      </c>
      <c r="L55" s="32"/>
      <c r="M55" s="32"/>
      <c r="N55" s="32"/>
      <c r="O55" s="53"/>
      <c r="P55" s="38">
        <f t="shared" si="17"/>
        <v>21599.99</v>
      </c>
      <c r="Q55" s="8"/>
      <c r="R55" s="8"/>
      <c r="S55" s="8"/>
      <c r="T55" s="8"/>
      <c r="U55" s="8"/>
    </row>
    <row r="56" spans="1:21" ht="51" customHeight="1" x14ac:dyDescent="0.25">
      <c r="A56" s="34" t="s">
        <v>58</v>
      </c>
      <c r="B56" s="55">
        <v>1000000</v>
      </c>
      <c r="C56" s="68"/>
      <c r="D56" s="38"/>
      <c r="E56" s="38"/>
      <c r="F56" s="38"/>
      <c r="G56" s="38"/>
      <c r="H56" s="38"/>
      <c r="I56" s="38"/>
      <c r="J56" s="53">
        <v>72735.48</v>
      </c>
      <c r="K56" s="32">
        <v>-72735.48</v>
      </c>
      <c r="L56" s="32"/>
      <c r="M56" s="32"/>
      <c r="N56" s="32"/>
      <c r="O56" s="32"/>
      <c r="P56" s="38">
        <f t="shared" si="17"/>
        <v>0</v>
      </c>
      <c r="Q56" s="8"/>
      <c r="R56" s="8"/>
      <c r="S56" s="8"/>
      <c r="T56" s="8"/>
      <c r="U56" s="8"/>
    </row>
    <row r="57" spans="1:21" ht="63" customHeight="1" x14ac:dyDescent="0.25">
      <c r="A57" s="34" t="s">
        <v>59</v>
      </c>
      <c r="B57" s="55">
        <v>5000000</v>
      </c>
      <c r="C57" s="68"/>
      <c r="D57" s="38"/>
      <c r="E57" s="38"/>
      <c r="F57" s="38"/>
      <c r="G57" s="38"/>
      <c r="H57" s="38"/>
      <c r="I57" s="38"/>
      <c r="J57" s="38"/>
      <c r="K57" s="32">
        <v>4758000</v>
      </c>
      <c r="L57" s="38"/>
      <c r="M57" s="32"/>
      <c r="N57" s="32"/>
      <c r="O57" s="32"/>
      <c r="P57" s="38">
        <f t="shared" si="17"/>
        <v>4758000</v>
      </c>
      <c r="Q57" s="8"/>
      <c r="R57" s="8"/>
      <c r="S57" s="8"/>
      <c r="T57" s="8"/>
      <c r="U57" s="8"/>
    </row>
    <row r="58" spans="1:21" ht="45" customHeight="1" x14ac:dyDescent="0.25">
      <c r="A58" s="34" t="s">
        <v>60</v>
      </c>
      <c r="B58" s="55">
        <v>1700000</v>
      </c>
      <c r="C58" s="68"/>
      <c r="D58" s="38"/>
      <c r="E58" s="38"/>
      <c r="F58" s="38"/>
      <c r="G58" s="38"/>
      <c r="H58" s="38"/>
      <c r="I58" s="38"/>
      <c r="J58" s="38"/>
      <c r="K58" s="32"/>
      <c r="L58" s="32"/>
      <c r="M58" s="24"/>
      <c r="N58" s="38"/>
      <c r="O58" s="53"/>
      <c r="P58" s="38">
        <f t="shared" si="17"/>
        <v>0</v>
      </c>
      <c r="Q58" s="8"/>
      <c r="R58" s="8"/>
      <c r="S58" s="8"/>
      <c r="T58" s="8"/>
      <c r="U58" s="8"/>
    </row>
    <row r="59" spans="1:21" ht="45" customHeight="1" x14ac:dyDescent="0.25">
      <c r="A59" s="34" t="s">
        <v>61</v>
      </c>
      <c r="B59" s="55"/>
      <c r="C59" s="68">
        <v>0</v>
      </c>
      <c r="D59" s="38"/>
      <c r="E59" s="38"/>
      <c r="F59" s="38"/>
      <c r="G59" s="38"/>
      <c r="H59" s="38"/>
      <c r="I59" s="38"/>
      <c r="J59" s="38"/>
      <c r="K59" s="32"/>
      <c r="L59" s="32"/>
      <c r="M59" s="32"/>
      <c r="O59" s="42"/>
      <c r="P59" s="38">
        <f t="shared" ref="P59" si="18">SUM(O59)</f>
        <v>0</v>
      </c>
      <c r="Q59" s="8"/>
      <c r="R59" s="8"/>
      <c r="S59" s="8"/>
      <c r="T59" s="8"/>
      <c r="U59" s="8"/>
    </row>
    <row r="60" spans="1:21" ht="45" customHeight="1" x14ac:dyDescent="0.25">
      <c r="A60" s="34" t="s">
        <v>62</v>
      </c>
      <c r="B60" s="55">
        <v>7000000</v>
      </c>
      <c r="C60" s="68"/>
      <c r="D60" s="38"/>
      <c r="E60" s="38"/>
      <c r="F60" s="38">
        <v>3038000</v>
      </c>
      <c r="G60" s="38"/>
      <c r="H60" s="38"/>
      <c r="I60" s="38"/>
      <c r="J60" s="38">
        <v>3838000</v>
      </c>
      <c r="K60" s="32"/>
      <c r="L60" s="32"/>
      <c r="M60" s="32"/>
      <c r="N60" s="32"/>
      <c r="O60" s="53"/>
      <c r="P60" s="38">
        <f>SUM(D60:O60)</f>
        <v>6876000</v>
      </c>
      <c r="Q60" s="8"/>
      <c r="R60" s="8"/>
      <c r="S60" s="8"/>
      <c r="T60" s="8"/>
      <c r="U60" s="8"/>
    </row>
    <row r="61" spans="1:21" ht="22.5" x14ac:dyDescent="0.25">
      <c r="A61" s="34" t="s">
        <v>63</v>
      </c>
      <c r="B61" s="55"/>
      <c r="C61" s="68">
        <v>0</v>
      </c>
      <c r="D61" s="38"/>
      <c r="E61" s="38"/>
      <c r="F61" s="38"/>
      <c r="G61" s="38"/>
      <c r="H61" s="38"/>
      <c r="I61" s="38"/>
      <c r="J61" s="38"/>
      <c r="K61" s="33"/>
      <c r="L61" s="32"/>
      <c r="M61" s="32"/>
      <c r="N61" s="32"/>
      <c r="O61" s="32"/>
      <c r="P61" s="38">
        <f t="shared" ref="P61" si="19">SUM(O61)</f>
        <v>0</v>
      </c>
      <c r="Q61" s="8"/>
      <c r="R61" s="8"/>
      <c r="S61" s="8"/>
      <c r="T61" s="8"/>
      <c r="U61" s="8"/>
    </row>
    <row r="62" spans="1:21" ht="45" x14ac:dyDescent="0.25">
      <c r="A62" s="34" t="s">
        <v>64</v>
      </c>
      <c r="B62" s="55"/>
      <c r="C62" s="68">
        <v>0</v>
      </c>
      <c r="D62" s="38"/>
      <c r="E62" s="38"/>
      <c r="F62" s="38"/>
      <c r="G62" s="38"/>
      <c r="H62" s="38"/>
      <c r="I62" s="38"/>
      <c r="J62" s="38"/>
      <c r="K62" s="32"/>
      <c r="L62" s="32"/>
      <c r="M62" s="32"/>
      <c r="N62" s="32"/>
      <c r="O62" s="48"/>
      <c r="P62" s="38">
        <f t="shared" ref="P62" si="20">SUM(O62)</f>
        <v>0</v>
      </c>
      <c r="Q62" s="8"/>
      <c r="R62" s="8"/>
      <c r="S62" s="8"/>
      <c r="T62" s="8"/>
      <c r="U62" s="8"/>
    </row>
    <row r="63" spans="1:21" x14ac:dyDescent="0.25">
      <c r="A63" s="31" t="s">
        <v>65</v>
      </c>
      <c r="B63" s="58">
        <v>4000000</v>
      </c>
      <c r="C63" s="58">
        <v>-542173.21</v>
      </c>
      <c r="D63" s="58"/>
      <c r="E63" s="58"/>
      <c r="F63" s="58"/>
      <c r="G63" s="58"/>
      <c r="H63" s="58"/>
      <c r="I63" s="58"/>
      <c r="J63" s="58">
        <v>1617078.6</v>
      </c>
      <c r="K63" s="58"/>
      <c r="L63" s="58"/>
      <c r="M63" s="58"/>
      <c r="N63" s="58"/>
      <c r="O63" s="58"/>
      <c r="P63" s="58">
        <f>SUM(D63:O63)</f>
        <v>1617078.6</v>
      </c>
      <c r="Q63" s="8"/>
      <c r="R63" s="8"/>
      <c r="S63" s="8"/>
      <c r="T63" s="8"/>
      <c r="U63" s="8"/>
    </row>
    <row r="64" spans="1:21" ht="34.5" customHeight="1" x14ac:dyDescent="0.25">
      <c r="A64" s="34" t="s">
        <v>66</v>
      </c>
      <c r="B64" s="55"/>
      <c r="C64" s="68">
        <v>0</v>
      </c>
      <c r="D64" s="38"/>
      <c r="E64" s="38"/>
      <c r="F64" s="38"/>
      <c r="G64" s="38"/>
      <c r="H64" s="38"/>
      <c r="I64" s="38"/>
      <c r="J64" s="38"/>
      <c r="K64" s="32"/>
      <c r="L64" s="32"/>
      <c r="M64" s="38"/>
      <c r="N64" s="32"/>
      <c r="O64" s="39"/>
      <c r="P64" s="32">
        <f>SUM(D64:O64)</f>
        <v>0</v>
      </c>
      <c r="Q64" s="8"/>
      <c r="R64" s="8"/>
      <c r="S64" s="8"/>
      <c r="T64" s="8"/>
      <c r="U64" s="8"/>
    </row>
    <row r="65" spans="1:21" ht="20.25" customHeight="1" x14ac:dyDescent="0.25">
      <c r="A65" s="34" t="s">
        <v>108</v>
      </c>
      <c r="B65" s="55">
        <v>4000000</v>
      </c>
      <c r="C65" s="68"/>
      <c r="D65" s="38"/>
      <c r="E65" s="38"/>
      <c r="F65" s="38"/>
      <c r="G65" s="38"/>
      <c r="H65" s="38"/>
      <c r="I65" s="38"/>
      <c r="J65" s="38">
        <v>1617078.6</v>
      </c>
      <c r="K65" s="32"/>
      <c r="L65" s="38"/>
      <c r="M65" s="38"/>
      <c r="N65" s="32"/>
      <c r="O65" s="53"/>
      <c r="P65" s="38">
        <f>SUM(D65:O65)</f>
        <v>1617078.6</v>
      </c>
      <c r="Q65" s="8"/>
      <c r="R65" s="8"/>
      <c r="S65" s="8"/>
      <c r="T65" s="8"/>
      <c r="U65" s="8"/>
    </row>
    <row r="66" spans="1:21" ht="61.5" customHeight="1" x14ac:dyDescent="0.25">
      <c r="A66" s="34" t="s">
        <v>68</v>
      </c>
      <c r="B66" s="55"/>
      <c r="C66" s="68">
        <v>0</v>
      </c>
      <c r="D66" s="38"/>
      <c r="E66" s="38"/>
      <c r="F66" s="38"/>
      <c r="G66" s="38"/>
      <c r="H66" s="38"/>
      <c r="I66" s="38"/>
      <c r="J66" s="38"/>
      <c r="K66" s="32"/>
      <c r="L66" s="32"/>
      <c r="M66" s="32"/>
      <c r="N66" s="32"/>
      <c r="O66" s="32"/>
      <c r="P66" s="38">
        <f t="shared" ref="P66" si="21">SUM(O66)</f>
        <v>0</v>
      </c>
      <c r="Q66" s="8"/>
      <c r="R66" s="8"/>
      <c r="S66" s="8"/>
      <c r="T66" s="8"/>
      <c r="U66" s="8"/>
    </row>
    <row r="67" spans="1:21" ht="75.75" customHeight="1" x14ac:dyDescent="0.25">
      <c r="A67" s="34" t="s">
        <v>69</v>
      </c>
      <c r="B67" s="55"/>
      <c r="C67" s="68">
        <v>0</v>
      </c>
      <c r="D67" s="38"/>
      <c r="E67" s="38"/>
      <c r="F67" s="38"/>
      <c r="G67" s="38"/>
      <c r="H67" s="38"/>
      <c r="I67" s="38"/>
      <c r="J67" s="38"/>
      <c r="K67" s="32"/>
      <c r="L67" s="32"/>
      <c r="M67" s="32"/>
      <c r="N67" s="32"/>
      <c r="O67" s="32"/>
      <c r="P67" s="38">
        <f t="shared" ref="P67" si="22">SUM(O67)</f>
        <v>0</v>
      </c>
      <c r="Q67" s="8"/>
      <c r="R67" s="8"/>
      <c r="S67" s="8"/>
      <c r="T67" s="8"/>
      <c r="U67" s="8"/>
    </row>
    <row r="68" spans="1:21" ht="45" customHeight="1" x14ac:dyDescent="0.25">
      <c r="A68" s="31" t="s">
        <v>70</v>
      </c>
      <c r="B68" s="54"/>
      <c r="C68" s="68">
        <v>0</v>
      </c>
      <c r="D68" s="39"/>
      <c r="E68" s="38"/>
      <c r="F68" s="38"/>
      <c r="G68" s="38"/>
      <c r="H68" s="38"/>
      <c r="I68" s="38"/>
      <c r="J68" s="38"/>
      <c r="K68" s="32"/>
      <c r="L68" s="32"/>
      <c r="M68" s="32"/>
      <c r="N68" s="32"/>
      <c r="O68" s="32"/>
      <c r="P68" s="38">
        <f t="shared" ref="P68" si="23">SUM(P66:P67)</f>
        <v>0</v>
      </c>
      <c r="Q68" s="8"/>
      <c r="R68" s="8"/>
      <c r="S68" s="8"/>
      <c r="T68" s="8"/>
      <c r="U68" s="8"/>
    </row>
    <row r="69" spans="1:21" ht="36" customHeight="1" x14ac:dyDescent="0.25">
      <c r="A69" s="34" t="s">
        <v>71</v>
      </c>
      <c r="B69" s="55"/>
      <c r="C69" s="68">
        <v>0</v>
      </c>
      <c r="D69" s="38"/>
      <c r="E69" s="38"/>
      <c r="F69" s="38"/>
      <c r="G69" s="38"/>
      <c r="H69" s="38"/>
      <c r="I69" s="38"/>
      <c r="J69" s="38"/>
      <c r="K69" s="32"/>
      <c r="L69" s="32"/>
      <c r="M69" s="32"/>
      <c r="N69" s="32"/>
      <c r="O69" s="32"/>
      <c r="P69" s="38">
        <f t="shared" ref="P69" si="24">SUM(O69)</f>
        <v>0</v>
      </c>
      <c r="Q69" s="8"/>
      <c r="R69" s="8"/>
      <c r="S69" s="8"/>
      <c r="T69" s="8"/>
      <c r="U69" s="8"/>
    </row>
    <row r="70" spans="1:21" ht="64.5" customHeight="1" x14ac:dyDescent="0.25">
      <c r="A70" s="34" t="s">
        <v>72</v>
      </c>
      <c r="B70" s="55"/>
      <c r="C70" s="68">
        <v>0</v>
      </c>
      <c r="D70" s="38"/>
      <c r="E70" s="38"/>
      <c r="F70" s="38"/>
      <c r="G70" s="38"/>
      <c r="H70" s="38"/>
      <c r="I70" s="38"/>
      <c r="J70" s="38"/>
      <c r="K70" s="32"/>
      <c r="L70" s="32"/>
      <c r="M70" s="32"/>
      <c r="N70" s="32"/>
      <c r="O70" s="32"/>
      <c r="P70" s="38">
        <f t="shared" ref="P70" si="25">SUM(O70)</f>
        <v>0</v>
      </c>
      <c r="Q70" s="8"/>
      <c r="R70" s="8"/>
      <c r="S70" s="8"/>
      <c r="T70" s="8"/>
      <c r="U70" s="8"/>
    </row>
    <row r="71" spans="1:21" ht="24" customHeight="1" x14ac:dyDescent="0.25">
      <c r="A71" s="31" t="s">
        <v>73</v>
      </c>
      <c r="B71" s="54"/>
      <c r="C71" s="68">
        <v>0</v>
      </c>
      <c r="D71" s="39"/>
      <c r="E71" s="38"/>
      <c r="F71" s="38"/>
      <c r="G71" s="38"/>
      <c r="H71" s="38"/>
      <c r="I71" s="38"/>
      <c r="J71" s="38"/>
      <c r="K71" s="32"/>
      <c r="L71" s="32"/>
      <c r="M71" s="32"/>
      <c r="N71" s="32"/>
      <c r="O71" s="32"/>
      <c r="P71" s="38">
        <f t="shared" ref="P71" si="26">SUM(P69:P70)</f>
        <v>0</v>
      </c>
      <c r="Q71" s="8"/>
      <c r="R71" s="8"/>
      <c r="S71" s="8"/>
      <c r="T71" s="8"/>
      <c r="U71" s="8"/>
    </row>
    <row r="72" spans="1:21" ht="38.25" customHeight="1" x14ac:dyDescent="0.25">
      <c r="A72" s="34" t="s">
        <v>74</v>
      </c>
      <c r="B72" s="55"/>
      <c r="C72" s="68">
        <v>0</v>
      </c>
      <c r="D72" s="38"/>
      <c r="E72" s="38"/>
      <c r="F72" s="38"/>
      <c r="G72" s="38"/>
      <c r="H72" s="38"/>
      <c r="I72" s="38"/>
      <c r="J72" s="38"/>
      <c r="K72" s="32"/>
      <c r="L72" s="32"/>
      <c r="M72" s="32"/>
      <c r="N72" s="32"/>
      <c r="O72" s="32"/>
      <c r="P72" s="38">
        <f t="shared" ref="P72" si="27">SUM(O72)</f>
        <v>0</v>
      </c>
      <c r="Q72" s="8"/>
      <c r="R72" s="8"/>
      <c r="S72" s="8"/>
      <c r="T72" s="8"/>
      <c r="U72" s="8"/>
    </row>
    <row r="73" spans="1:21" ht="51.75" customHeight="1" x14ac:dyDescent="0.25">
      <c r="A73" s="34" t="s">
        <v>75</v>
      </c>
      <c r="B73" s="55"/>
      <c r="C73" s="68">
        <v>0</v>
      </c>
      <c r="D73" s="38"/>
      <c r="E73" s="38"/>
      <c r="F73" s="38"/>
      <c r="G73" s="38"/>
      <c r="H73" s="38"/>
      <c r="I73" s="38"/>
      <c r="J73" s="38"/>
      <c r="K73" s="32"/>
      <c r="L73" s="32"/>
      <c r="M73" s="32"/>
      <c r="N73" s="32"/>
      <c r="O73" s="32"/>
      <c r="P73" s="38">
        <f t="shared" ref="P73" si="28">SUM(O73)</f>
        <v>0</v>
      </c>
      <c r="Q73" s="8"/>
      <c r="R73" s="8"/>
      <c r="S73" s="8"/>
      <c r="T73" s="8"/>
      <c r="U73" s="8"/>
    </row>
    <row r="74" spans="1:21" ht="51.75" customHeight="1" x14ac:dyDescent="0.25">
      <c r="A74" s="34" t="s">
        <v>76</v>
      </c>
      <c r="B74" s="55"/>
      <c r="C74" s="68">
        <v>0</v>
      </c>
      <c r="D74" s="38"/>
      <c r="E74" s="38"/>
      <c r="F74" s="38"/>
      <c r="G74" s="38"/>
      <c r="H74" s="38"/>
      <c r="I74" s="38"/>
      <c r="J74" s="38"/>
      <c r="K74" s="32"/>
      <c r="L74" s="32"/>
      <c r="M74" s="32"/>
      <c r="N74" s="32"/>
      <c r="O74" s="32"/>
      <c r="P74" s="38">
        <f t="shared" ref="P74" si="29">SUM(P72:P73)</f>
        <v>0</v>
      </c>
      <c r="Q74" s="8"/>
      <c r="R74" s="8"/>
      <c r="S74" s="8"/>
      <c r="T74" s="8"/>
      <c r="U74" s="8"/>
    </row>
    <row r="75" spans="1:21" x14ac:dyDescent="0.25">
      <c r="A75" s="35" t="s">
        <v>77</v>
      </c>
      <c r="B75" s="58">
        <f>+B11+B17+B27+B37+B53+B63</f>
        <v>374522262</v>
      </c>
      <c r="C75" s="58">
        <v>0</v>
      </c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32"/>
      <c r="O75" s="58"/>
      <c r="P75" s="58">
        <f>SUM(D75:O75)</f>
        <v>0</v>
      </c>
      <c r="Q75" s="8"/>
      <c r="R75" s="8"/>
      <c r="S75" s="8"/>
      <c r="T75" s="8"/>
      <c r="U75" s="8"/>
    </row>
    <row r="76" spans="1:21" ht="22.5" x14ac:dyDescent="0.25">
      <c r="A76" s="31" t="s">
        <v>78</v>
      </c>
      <c r="B76" s="54"/>
      <c r="C76" s="68">
        <v>0</v>
      </c>
      <c r="D76" s="39"/>
      <c r="E76" s="38"/>
      <c r="F76" s="38"/>
      <c r="G76" s="38"/>
      <c r="H76" s="38"/>
      <c r="I76" s="38"/>
      <c r="J76" s="38"/>
      <c r="K76" s="32"/>
      <c r="L76" s="32"/>
      <c r="M76" s="32"/>
      <c r="N76" s="32"/>
      <c r="O76" s="32"/>
      <c r="P76" s="38">
        <f t="shared" ref="P76" si="30">SUM(O76)</f>
        <v>0</v>
      </c>
      <c r="Q76" s="8"/>
      <c r="R76" s="8"/>
      <c r="S76" s="8"/>
      <c r="T76" s="8"/>
      <c r="U76" s="8"/>
    </row>
    <row r="77" spans="1:21" ht="39" customHeight="1" x14ac:dyDescent="0.25">
      <c r="A77" s="31" t="s">
        <v>79</v>
      </c>
      <c r="B77" s="54"/>
      <c r="C77" s="68">
        <v>0</v>
      </c>
      <c r="D77" s="38"/>
      <c r="E77" s="38"/>
      <c r="F77" s="38"/>
      <c r="G77" s="38"/>
      <c r="H77" s="38"/>
      <c r="I77" s="38"/>
      <c r="J77" s="38"/>
      <c r="K77" s="32"/>
      <c r="L77" s="32"/>
      <c r="M77" s="32"/>
      <c r="N77" s="32"/>
      <c r="O77" s="32"/>
      <c r="P77" s="38">
        <f t="shared" ref="P77" si="31">SUM(O77)</f>
        <v>0</v>
      </c>
      <c r="Q77" s="8"/>
      <c r="R77" s="8"/>
      <c r="S77" s="8"/>
      <c r="T77" s="8"/>
      <c r="U77" s="8"/>
    </row>
    <row r="78" spans="1:21" ht="54.75" customHeight="1" x14ac:dyDescent="0.25">
      <c r="A78" s="34" t="s">
        <v>80</v>
      </c>
      <c r="B78" s="55"/>
      <c r="C78" s="68">
        <v>0</v>
      </c>
      <c r="D78" s="38"/>
      <c r="E78" s="38"/>
      <c r="F78" s="38"/>
      <c r="G78" s="38"/>
      <c r="H78" s="38"/>
      <c r="I78" s="38"/>
      <c r="J78" s="38"/>
      <c r="K78" s="32"/>
      <c r="L78" s="32"/>
      <c r="M78" s="32"/>
      <c r="N78" s="32"/>
      <c r="O78" s="32"/>
      <c r="P78" s="38">
        <f t="shared" ref="P78" si="32">SUM(P76:P77)</f>
        <v>0</v>
      </c>
      <c r="Q78" s="8"/>
      <c r="R78" s="8"/>
      <c r="S78" s="8"/>
      <c r="T78" s="8"/>
      <c r="U78" s="8"/>
    </row>
    <row r="79" spans="1:21" ht="44.25" customHeight="1" x14ac:dyDescent="0.25">
      <c r="A79" s="34" t="s">
        <v>81</v>
      </c>
      <c r="B79" s="55"/>
      <c r="C79" s="68">
        <v>0</v>
      </c>
      <c r="D79" s="38"/>
      <c r="E79" s="38"/>
      <c r="F79" s="38"/>
      <c r="G79" s="38"/>
      <c r="H79" s="38"/>
      <c r="I79" s="38"/>
      <c r="J79" s="38"/>
      <c r="K79" s="32"/>
      <c r="L79" s="32"/>
      <c r="M79" s="32"/>
      <c r="N79" s="32"/>
      <c r="O79" s="32"/>
      <c r="P79" s="38">
        <f t="shared" ref="P79" si="33">SUM(O79)</f>
        <v>0</v>
      </c>
      <c r="Q79" s="8"/>
      <c r="R79" s="8"/>
      <c r="S79" s="8"/>
      <c r="T79" s="8"/>
      <c r="U79" s="8"/>
    </row>
    <row r="80" spans="1:21" ht="22.5" x14ac:dyDescent="0.25">
      <c r="A80" s="31" t="s">
        <v>82</v>
      </c>
      <c r="B80" s="54"/>
      <c r="C80" s="68">
        <v>0</v>
      </c>
      <c r="D80" s="39"/>
      <c r="E80" s="38"/>
      <c r="F80" s="38"/>
      <c r="G80" s="38"/>
      <c r="H80" s="38"/>
      <c r="I80" s="38"/>
      <c r="J80" s="38"/>
      <c r="K80" s="32"/>
      <c r="L80" s="32"/>
      <c r="M80" s="32"/>
      <c r="N80" s="32"/>
      <c r="O80" s="32"/>
      <c r="P80" s="38">
        <f t="shared" ref="P80" si="34">SUM(O80)</f>
        <v>0</v>
      </c>
      <c r="Q80" s="8"/>
      <c r="R80" s="8"/>
      <c r="S80" s="8"/>
      <c r="T80" s="8"/>
      <c r="U80" s="8"/>
    </row>
    <row r="81" spans="1:21" ht="42.75" customHeight="1" x14ac:dyDescent="0.25">
      <c r="A81" s="34" t="s">
        <v>83</v>
      </c>
      <c r="B81" s="55"/>
      <c r="C81" s="68">
        <v>0</v>
      </c>
      <c r="D81" s="38"/>
      <c r="E81" s="38"/>
      <c r="F81" s="38"/>
      <c r="G81" s="38"/>
      <c r="H81" s="38"/>
      <c r="I81" s="38"/>
      <c r="J81" s="38"/>
      <c r="K81" s="32"/>
      <c r="L81" s="32"/>
      <c r="M81" s="32"/>
      <c r="N81" s="32"/>
      <c r="O81" s="32"/>
      <c r="P81" s="38">
        <f t="shared" ref="P81" si="35">SUM(P79:P80)</f>
        <v>0</v>
      </c>
      <c r="Q81" s="8"/>
      <c r="R81" s="8"/>
      <c r="S81" s="8"/>
      <c r="T81" s="8"/>
      <c r="U81" s="8"/>
    </row>
    <row r="82" spans="1:21" ht="33.75" customHeight="1" x14ac:dyDescent="0.25">
      <c r="A82" s="34" t="s">
        <v>84</v>
      </c>
      <c r="B82" s="55"/>
      <c r="C82" s="68">
        <v>0</v>
      </c>
      <c r="D82" s="38"/>
      <c r="E82" s="38"/>
      <c r="F82" s="38"/>
      <c r="G82" s="38"/>
      <c r="H82" s="38"/>
      <c r="I82" s="38"/>
      <c r="J82" s="38"/>
      <c r="K82" s="32"/>
      <c r="L82" s="32"/>
      <c r="M82" s="32"/>
      <c r="N82" s="32"/>
      <c r="O82" s="32"/>
      <c r="P82" s="38">
        <f t="shared" ref="P82" si="36">SUM(O82)</f>
        <v>0</v>
      </c>
      <c r="Q82" s="8"/>
      <c r="R82" s="8"/>
      <c r="S82" s="8"/>
      <c r="T82" s="8"/>
      <c r="U82" s="8"/>
    </row>
    <row r="83" spans="1:21" ht="42.75" customHeight="1" x14ac:dyDescent="0.25">
      <c r="A83" s="31" t="s">
        <v>85</v>
      </c>
      <c r="B83" s="54"/>
      <c r="C83" s="68">
        <v>0</v>
      </c>
      <c r="D83" s="39"/>
      <c r="E83" s="38"/>
      <c r="F83" s="38"/>
      <c r="G83" s="38"/>
      <c r="H83" s="38"/>
      <c r="I83" s="38"/>
      <c r="J83" s="38"/>
      <c r="K83" s="32"/>
      <c r="L83" s="32"/>
      <c r="M83" s="32"/>
      <c r="N83" s="32"/>
      <c r="O83" s="32"/>
      <c r="P83" s="38">
        <f t="shared" ref="P83" si="37">SUM(O83)</f>
        <v>0</v>
      </c>
      <c r="Q83" s="8"/>
      <c r="R83" s="8"/>
      <c r="S83" s="8"/>
      <c r="T83" s="8"/>
      <c r="U83" s="8"/>
    </row>
    <row r="84" spans="1:21" ht="51.75" customHeight="1" x14ac:dyDescent="0.25">
      <c r="A84" s="34" t="s">
        <v>86</v>
      </c>
      <c r="B84" s="55"/>
      <c r="C84" s="68">
        <v>0</v>
      </c>
      <c r="D84" s="38"/>
      <c r="E84" s="38"/>
      <c r="F84" s="38"/>
      <c r="G84" s="38"/>
      <c r="H84" s="38"/>
      <c r="I84" s="38"/>
      <c r="J84" s="38"/>
      <c r="K84" s="32"/>
      <c r="L84" s="32"/>
      <c r="M84" s="32"/>
      <c r="N84" s="32"/>
      <c r="O84" s="32"/>
      <c r="P84" s="38">
        <f>SUM(P82:P83)</f>
        <v>0</v>
      </c>
      <c r="Q84" s="8"/>
      <c r="R84" s="8"/>
      <c r="S84" s="8"/>
      <c r="T84" s="8"/>
      <c r="U84" s="8"/>
    </row>
    <row r="85" spans="1:21" ht="47.25" customHeight="1" x14ac:dyDescent="0.25">
      <c r="A85" s="36" t="s">
        <v>87</v>
      </c>
      <c r="B85" s="41">
        <f>+B75</f>
        <v>374522262</v>
      </c>
      <c r="C85" s="72">
        <f>+C10</f>
        <v>70189299.739999995</v>
      </c>
      <c r="D85" s="41">
        <f>+D11+D17</f>
        <v>23754888.099999998</v>
      </c>
      <c r="E85" s="41">
        <f>+E11+E17+E27+E37</f>
        <v>25612491.880000003</v>
      </c>
      <c r="F85" s="41">
        <f>+F11+F17+F27+F37+F53</f>
        <v>27227128.970000003</v>
      </c>
      <c r="G85" s="41">
        <f>+G11+G17+G27+G53</f>
        <v>24881738.719999999</v>
      </c>
      <c r="H85" s="41">
        <f>+H11+H17+H27+H37+H53+H63</f>
        <v>32028249.480000004</v>
      </c>
      <c r="I85" s="41">
        <f>+I11+I17+I27+I53+I63+I37</f>
        <v>22973324.66</v>
      </c>
      <c r="J85" s="41">
        <f>+J11+J17+J27+J37+J53+J63</f>
        <v>37296324.32</v>
      </c>
      <c r="K85" s="56">
        <f>++K11+K17+K27+K53</f>
        <v>40748957.299999997</v>
      </c>
      <c r="L85" s="41">
        <f>+L11+L17+L27+L37+L53+L63</f>
        <v>69420842.109999999</v>
      </c>
      <c r="M85" s="41">
        <f>+M11+M17+M27+M37+M43+M53+M63+M75</f>
        <v>51810915.910000004</v>
      </c>
      <c r="N85" s="41">
        <f>+N11+N27+N37+N17+N53</f>
        <v>0</v>
      </c>
      <c r="O85" s="41">
        <f>+O11+O17+O27+O37+O53+O63</f>
        <v>0</v>
      </c>
      <c r="P85" s="41">
        <f>SUM(D85:O85)</f>
        <v>355754861.45000005</v>
      </c>
      <c r="Q85" s="24">
        <v>303943945.54000002</v>
      </c>
      <c r="R85" s="25">
        <f>+P85-Q85</f>
        <v>51810915.910000026</v>
      </c>
      <c r="S85" s="25"/>
      <c r="T85" s="25"/>
      <c r="U85" s="25"/>
    </row>
    <row r="86" spans="1:21" x14ac:dyDescent="0.25">
      <c r="A86" s="11"/>
      <c r="B86" s="11"/>
      <c r="C86" s="73"/>
      <c r="D86" s="24"/>
      <c r="E86" s="24"/>
      <c r="F86" s="24"/>
      <c r="G86" s="24"/>
      <c r="H86" s="11"/>
      <c r="I86" s="11"/>
      <c r="J86" s="11"/>
      <c r="K86" s="11"/>
      <c r="L86" s="24"/>
      <c r="M86" s="67"/>
      <c r="N86" s="11"/>
      <c r="O86" s="11"/>
      <c r="P86" s="11"/>
      <c r="Q86" s="11"/>
      <c r="R86" s="11"/>
      <c r="S86" s="11"/>
      <c r="T86" s="11"/>
      <c r="U86" s="11"/>
    </row>
    <row r="87" spans="1:21" x14ac:dyDescent="0.25">
      <c r="A87" s="11"/>
      <c r="B87" s="11"/>
      <c r="C87" s="62"/>
      <c r="G87" s="11"/>
      <c r="H87" s="11"/>
      <c r="I87" s="11"/>
      <c r="J87" s="11"/>
      <c r="K87" s="11"/>
      <c r="L87" s="24"/>
      <c r="M87" s="11"/>
      <c r="N87" s="11"/>
      <c r="O87" s="11"/>
      <c r="P87" s="11"/>
      <c r="Q87" s="11"/>
      <c r="R87" s="11"/>
      <c r="S87" s="11"/>
      <c r="T87" s="11"/>
      <c r="U87" s="11"/>
    </row>
    <row r="88" spans="1:21" x14ac:dyDescent="0.25">
      <c r="A88" s="11"/>
      <c r="B88" s="11"/>
      <c r="C88" s="62"/>
      <c r="G88" s="11"/>
      <c r="H88" s="11"/>
      <c r="I88" s="11"/>
      <c r="J88" s="11"/>
      <c r="K88" s="11"/>
      <c r="L88" s="24"/>
      <c r="M88" s="11"/>
      <c r="N88" s="11"/>
      <c r="O88" s="11"/>
      <c r="P88" s="11"/>
      <c r="Q88" s="11"/>
      <c r="R88" s="11"/>
      <c r="S88" s="11"/>
      <c r="T88" s="11"/>
      <c r="U88" s="11"/>
    </row>
    <row r="89" spans="1:21" x14ac:dyDescent="0.25">
      <c r="A89" s="11"/>
      <c r="B89" s="11"/>
      <c r="C89" s="62"/>
      <c r="G89" s="11"/>
      <c r="H89" s="11"/>
      <c r="I89" s="11"/>
      <c r="J89" s="11"/>
      <c r="K89" s="11"/>
      <c r="L89" s="24"/>
      <c r="M89" s="11"/>
      <c r="N89" s="11"/>
      <c r="O89" s="11"/>
      <c r="P89" s="11"/>
      <c r="Q89" s="11"/>
      <c r="R89" s="11"/>
      <c r="S89" s="11"/>
      <c r="T89" s="11"/>
      <c r="U89" s="11"/>
    </row>
    <row r="90" spans="1:21" x14ac:dyDescent="0.25">
      <c r="A90" s="11"/>
      <c r="B90" s="11"/>
      <c r="C90" s="62"/>
      <c r="G90" s="11"/>
      <c r="H90" s="11"/>
      <c r="I90" s="11"/>
      <c r="J90" s="11"/>
      <c r="K90" s="11"/>
      <c r="L90" s="24"/>
      <c r="M90" s="11"/>
      <c r="N90" s="11"/>
      <c r="O90" s="11"/>
      <c r="P90" s="11"/>
      <c r="Q90" s="11"/>
      <c r="R90" s="11"/>
      <c r="S90" s="11"/>
      <c r="T90" s="11"/>
      <c r="U90" s="11"/>
    </row>
    <row r="91" spans="1:21" x14ac:dyDescent="0.25">
      <c r="M91" s="57"/>
      <c r="P91" s="11"/>
      <c r="Q91" s="11"/>
      <c r="R91" s="11"/>
      <c r="S91" s="11"/>
      <c r="T91" s="11"/>
      <c r="U91" s="11"/>
    </row>
    <row r="92" spans="1:21" ht="15.75" x14ac:dyDescent="0.25">
      <c r="A92" s="83" t="s">
        <v>91</v>
      </c>
      <c r="B92" s="83"/>
      <c r="C92" s="83"/>
      <c r="D92" s="83"/>
      <c r="I92" s="59" t="s">
        <v>106</v>
      </c>
      <c r="J92" s="43"/>
      <c r="M92" s="84" t="s">
        <v>100</v>
      </c>
      <c r="N92" s="84"/>
      <c r="O92" s="84"/>
      <c r="P92" s="43"/>
      <c r="Q92" s="11"/>
      <c r="R92" s="11"/>
      <c r="S92" s="11"/>
      <c r="T92" s="11"/>
      <c r="U92" s="11"/>
    </row>
    <row r="93" spans="1:21" ht="14.25" customHeight="1" x14ac:dyDescent="0.25">
      <c r="A93" s="83" t="s">
        <v>93</v>
      </c>
      <c r="B93" s="83"/>
      <c r="C93" s="83"/>
      <c r="D93" s="83"/>
      <c r="I93" s="59" t="s">
        <v>90</v>
      </c>
      <c r="J93" s="43"/>
      <c r="M93" s="84" t="s">
        <v>101</v>
      </c>
      <c r="N93" s="84"/>
      <c r="O93" s="84"/>
      <c r="P93" s="43" t="s">
        <v>114</v>
      </c>
      <c r="Q93" s="11"/>
      <c r="R93" s="11"/>
      <c r="S93" s="11"/>
      <c r="T93" s="11"/>
      <c r="U93" s="11"/>
    </row>
    <row r="94" spans="1:21" ht="3" customHeight="1" x14ac:dyDescent="0.25">
      <c r="D94" s="59"/>
      <c r="E94" s="44"/>
      <c r="P94" s="11"/>
      <c r="Q94" s="11"/>
      <c r="R94" s="11"/>
      <c r="S94" s="11"/>
      <c r="T94" s="11"/>
      <c r="U94" s="11"/>
    </row>
    <row r="95" spans="1:21" x14ac:dyDescent="0.25">
      <c r="H95" s="43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</row>
    <row r="96" spans="1:21" x14ac:dyDescent="0.25">
      <c r="D96" s="22"/>
      <c r="H96" s="43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</row>
    <row r="97" spans="2:21" ht="18.75" x14ac:dyDescent="0.3">
      <c r="B97" s="75" t="s">
        <v>116</v>
      </c>
      <c r="C97" s="76"/>
      <c r="D97" s="76"/>
      <c r="E97"/>
      <c r="F97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</row>
    <row r="98" spans="2:21" ht="18.75" x14ac:dyDescent="0.3">
      <c r="B98" s="75"/>
      <c r="C98" s="76"/>
      <c r="D98" s="76"/>
      <c r="E98"/>
      <c r="F98"/>
    </row>
    <row r="99" spans="2:21" ht="18.75" x14ac:dyDescent="0.3">
      <c r="B99" s="77" t="s">
        <v>117</v>
      </c>
      <c r="C99" s="75"/>
      <c r="D99" s="75"/>
      <c r="E99"/>
      <c r="F99"/>
    </row>
    <row r="100" spans="2:21" ht="93.75" customHeight="1" x14ac:dyDescent="0.25">
      <c r="B100" s="79" t="s">
        <v>120</v>
      </c>
      <c r="C100" s="79"/>
      <c r="D100" s="79"/>
      <c r="E100" s="79"/>
      <c r="F100" s="79"/>
      <c r="G100" s="79"/>
      <c r="H100" s="79"/>
      <c r="I100" s="79"/>
      <c r="J100" s="79"/>
      <c r="K100" s="78"/>
      <c r="L100" s="78"/>
      <c r="M100" s="78"/>
      <c r="N100" s="78"/>
      <c r="O100" s="78"/>
      <c r="P100" s="78"/>
    </row>
    <row r="101" spans="2:21" ht="18.75" customHeight="1" x14ac:dyDescent="0.25">
      <c r="B101" s="79" t="s">
        <v>118</v>
      </c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</row>
    <row r="102" spans="2:21" x14ac:dyDescent="0.25">
      <c r="C102" s="64" t="s">
        <v>119</v>
      </c>
    </row>
  </sheetData>
  <mergeCells count="11">
    <mergeCell ref="B101:P101"/>
    <mergeCell ref="B100:J100"/>
    <mergeCell ref="A4:P4"/>
    <mergeCell ref="A5:P5"/>
    <mergeCell ref="A6:P6"/>
    <mergeCell ref="A8:P8"/>
    <mergeCell ref="A93:D93"/>
    <mergeCell ref="M92:O92"/>
    <mergeCell ref="M93:O93"/>
    <mergeCell ref="A92:D92"/>
    <mergeCell ref="A7:P7"/>
  </mergeCells>
  <pageMargins left="0.70866141732283505" right="0.70866141732283505" top="0.74803149606299202" bottom="0.74803149606299202" header="0.31496062992126" footer="0.31496062992126"/>
  <pageSetup paperSize="5" scale="65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3"/>
  <sheetViews>
    <sheetView topLeftCell="A21" workbookViewId="0">
      <selection activeCell="K62" sqref="K62"/>
    </sheetView>
  </sheetViews>
  <sheetFormatPr baseColWidth="10" defaultRowHeight="15" x14ac:dyDescent="0.25"/>
  <cols>
    <col min="1" max="1" width="48" customWidth="1"/>
  </cols>
  <sheetData>
    <row r="1" spans="1:14" x14ac:dyDescent="0.2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x14ac:dyDescent="0.25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spans="1:14" x14ac:dyDescent="0.25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4" spans="1:14" x14ac:dyDescent="0.25">
      <c r="A4" s="87" t="s">
        <v>3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</row>
    <row r="5" spans="1:14" x14ac:dyDescent="0.25">
      <c r="A5" s="87" t="s">
        <v>88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spans="1:14" x14ac:dyDescent="0.25">
      <c r="A6" s="88" t="s">
        <v>4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</row>
    <row r="7" spans="1:14" x14ac:dyDescent="0.25">
      <c r="A7" s="5" t="s">
        <v>5</v>
      </c>
      <c r="B7" s="6" t="s">
        <v>7</v>
      </c>
      <c r="C7" s="6" t="s">
        <v>8</v>
      </c>
      <c r="D7" s="6" t="s">
        <v>9</v>
      </c>
      <c r="E7" s="6" t="s">
        <v>10</v>
      </c>
      <c r="F7" s="6" t="s">
        <v>6</v>
      </c>
      <c r="G7" s="6" t="s">
        <v>11</v>
      </c>
      <c r="H7" s="6" t="s">
        <v>95</v>
      </c>
      <c r="I7" s="28"/>
      <c r="J7" s="28"/>
      <c r="K7" s="28"/>
      <c r="L7" s="28"/>
      <c r="M7" s="28"/>
      <c r="N7" s="29"/>
    </row>
    <row r="8" spans="1:14" x14ac:dyDescent="0.25">
      <c r="A8" s="7" t="s">
        <v>12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 ht="26.25" customHeight="1" x14ac:dyDescent="0.25">
      <c r="A9" s="7" t="s">
        <v>13</v>
      </c>
      <c r="B9" s="9">
        <f>+C9+D9+E9+F9+G9+I9+J9+K9+L9+M9+N9+O9</f>
        <v>83209974.439999998</v>
      </c>
      <c r="C9" s="18">
        <v>15660272.359999999</v>
      </c>
      <c r="D9" s="9">
        <v>16502482.300000001</v>
      </c>
      <c r="E9" s="9">
        <v>16798774.5</v>
      </c>
      <c r="F9" s="27">
        <v>17787327.760000002</v>
      </c>
      <c r="G9" s="9">
        <v>16461117.52</v>
      </c>
      <c r="H9" s="9"/>
      <c r="I9" s="8"/>
      <c r="J9" s="8"/>
      <c r="K9" s="8"/>
      <c r="L9" s="8"/>
      <c r="M9" s="8"/>
      <c r="N9" s="8"/>
    </row>
    <row r="10" spans="1:14" ht="12" customHeight="1" x14ac:dyDescent="0.25">
      <c r="A10" s="10" t="s">
        <v>14</v>
      </c>
      <c r="B10" s="8"/>
      <c r="C10" s="18">
        <v>13527868.68</v>
      </c>
      <c r="D10" s="11">
        <v>14366438.68</v>
      </c>
      <c r="E10" s="11">
        <v>14660033.68</v>
      </c>
      <c r="F10" s="11">
        <v>15554166.43</v>
      </c>
      <c r="G10" s="11">
        <v>14199496.68</v>
      </c>
      <c r="H10" s="11"/>
      <c r="I10" s="8"/>
      <c r="J10" s="8"/>
      <c r="K10" s="8"/>
      <c r="L10" s="8"/>
      <c r="M10" s="8"/>
      <c r="N10" s="8"/>
    </row>
    <row r="11" spans="1:14" ht="15" customHeight="1" x14ac:dyDescent="0.25">
      <c r="A11" s="10" t="s">
        <v>15</v>
      </c>
      <c r="B11" s="8"/>
      <c r="C11" s="18">
        <v>53600</v>
      </c>
      <c r="D11" s="20">
        <v>53600</v>
      </c>
      <c r="E11" s="11">
        <v>53600</v>
      </c>
      <c r="F11" s="11">
        <v>53600</v>
      </c>
      <c r="G11" s="11">
        <v>53600</v>
      </c>
      <c r="H11" s="11"/>
      <c r="I11" s="8"/>
      <c r="J11" s="8"/>
      <c r="K11" s="8"/>
      <c r="L11" s="8"/>
      <c r="M11" s="8"/>
      <c r="N11" s="8"/>
    </row>
    <row r="12" spans="1:14" ht="14.25" customHeight="1" x14ac:dyDescent="0.25">
      <c r="A12" s="10" t="s">
        <v>16</v>
      </c>
      <c r="B12" s="8"/>
      <c r="C12" s="11">
        <v>31500</v>
      </c>
      <c r="D12" s="20">
        <v>31500</v>
      </c>
      <c r="E12" s="11">
        <v>31500</v>
      </c>
      <c r="F12" s="11">
        <v>31500</v>
      </c>
      <c r="G12" s="11">
        <v>31500</v>
      </c>
      <c r="H12" s="11"/>
      <c r="I12" s="8"/>
      <c r="J12" s="8"/>
      <c r="K12" s="8"/>
      <c r="L12" s="8"/>
      <c r="M12" s="8"/>
      <c r="N12" s="8"/>
    </row>
    <row r="13" spans="1:14" ht="13.5" customHeight="1" x14ac:dyDescent="0.25">
      <c r="A13" s="10" t="s">
        <v>17</v>
      </c>
      <c r="B13" s="8"/>
      <c r="C13" s="11"/>
      <c r="D13" s="17"/>
      <c r="E13" s="9"/>
      <c r="F13" s="11"/>
      <c r="G13" s="8"/>
      <c r="H13" s="8"/>
      <c r="I13" s="8"/>
      <c r="J13" s="8"/>
      <c r="K13" s="8"/>
      <c r="L13" s="8"/>
      <c r="M13" s="8"/>
      <c r="N13" s="8"/>
    </row>
    <row r="14" spans="1:14" ht="10.5" customHeight="1" x14ac:dyDescent="0.25">
      <c r="A14" s="10" t="s">
        <v>18</v>
      </c>
      <c r="B14" s="8"/>
      <c r="C14" s="11">
        <v>2047303.6799999999</v>
      </c>
      <c r="D14" s="20">
        <v>2050943.62</v>
      </c>
      <c r="E14" s="20">
        <v>2053640.82</v>
      </c>
      <c r="F14" s="20">
        <v>2148061.33</v>
      </c>
      <c r="G14" s="20">
        <v>2176520.84</v>
      </c>
      <c r="H14" s="20"/>
      <c r="I14" s="8"/>
      <c r="J14" s="8"/>
      <c r="K14" s="8"/>
      <c r="L14" s="8"/>
      <c r="M14" s="8"/>
      <c r="N14" s="8"/>
    </row>
    <row r="15" spans="1:14" ht="16.5" customHeight="1" x14ac:dyDescent="0.25">
      <c r="A15" s="7" t="s">
        <v>19</v>
      </c>
      <c r="B15" s="12">
        <f>+C15+D15+E15+F15+G15+I15+J15+K15+L15+M15+N15+O15</f>
        <v>8501693.5999999996</v>
      </c>
      <c r="C15" s="9">
        <v>26920.959999999999</v>
      </c>
      <c r="D15" s="9">
        <v>1832755.28</v>
      </c>
      <c r="E15" s="9">
        <v>1439230.65</v>
      </c>
      <c r="F15" s="27">
        <v>2766147.64</v>
      </c>
      <c r="G15" s="9">
        <v>2436639.0699999998</v>
      </c>
      <c r="H15" s="9"/>
      <c r="I15" s="8"/>
      <c r="J15" s="8"/>
      <c r="K15" s="8"/>
      <c r="L15" s="8"/>
      <c r="M15" s="8"/>
      <c r="N15" s="8"/>
    </row>
    <row r="16" spans="1:14" ht="13.5" customHeight="1" x14ac:dyDescent="0.25">
      <c r="A16" s="10" t="s">
        <v>20</v>
      </c>
      <c r="B16" s="8"/>
      <c r="C16" s="11">
        <v>14475.96</v>
      </c>
      <c r="D16" s="11">
        <v>1108365.99</v>
      </c>
      <c r="E16" s="11">
        <v>596897.36</v>
      </c>
      <c r="F16" s="11">
        <v>333983.53999999998</v>
      </c>
      <c r="G16" s="11">
        <v>157074.89000000001</v>
      </c>
      <c r="H16" s="11"/>
      <c r="I16" s="8"/>
      <c r="J16" s="8"/>
      <c r="K16" s="8"/>
      <c r="L16" s="8"/>
      <c r="M16" s="8"/>
      <c r="N16" s="8"/>
    </row>
    <row r="17" spans="1:14" ht="24.75" customHeight="1" x14ac:dyDescent="0.25">
      <c r="A17" s="10" t="s">
        <v>21</v>
      </c>
      <c r="B17" s="8"/>
      <c r="C17" s="11">
        <v>0</v>
      </c>
      <c r="D17" s="11">
        <v>7500</v>
      </c>
      <c r="E17" s="11">
        <v>17242</v>
      </c>
      <c r="F17" s="11">
        <v>158398.95000000001</v>
      </c>
      <c r="G17" s="11">
        <v>171169.38</v>
      </c>
      <c r="H17" s="11"/>
      <c r="I17" s="8"/>
      <c r="J17" s="8"/>
      <c r="K17" s="24"/>
      <c r="L17" s="8"/>
      <c r="M17" s="8"/>
      <c r="N17" s="8"/>
    </row>
    <row r="18" spans="1:14" ht="14.25" customHeight="1" x14ac:dyDescent="0.25">
      <c r="A18" s="10" t="s">
        <v>22</v>
      </c>
      <c r="B18" s="8"/>
      <c r="C18" s="11">
        <v>0</v>
      </c>
      <c r="D18" s="11">
        <v>194800</v>
      </c>
      <c r="E18" s="11">
        <v>322350</v>
      </c>
      <c r="F18" s="11">
        <v>392775.15</v>
      </c>
      <c r="G18" s="11">
        <v>105892.5</v>
      </c>
      <c r="H18" s="11"/>
      <c r="I18" s="8"/>
      <c r="J18" s="8"/>
      <c r="K18" s="8"/>
      <c r="L18" s="8"/>
      <c r="M18" s="8"/>
      <c r="N18" s="8"/>
    </row>
    <row r="19" spans="1:14" ht="15" customHeight="1" x14ac:dyDescent="0.25">
      <c r="A19" s="10" t="s">
        <v>23</v>
      </c>
      <c r="B19" s="8"/>
      <c r="C19" s="11">
        <v>0</v>
      </c>
      <c r="D19" s="20"/>
      <c r="E19" s="11"/>
      <c r="F19" s="11">
        <v>527488</v>
      </c>
      <c r="G19" s="11">
        <v>57857</v>
      </c>
      <c r="H19" s="11"/>
      <c r="I19" s="8"/>
      <c r="J19" s="8"/>
      <c r="K19" s="8"/>
      <c r="L19" s="8"/>
      <c r="M19" s="8"/>
      <c r="N19" s="8"/>
    </row>
    <row r="20" spans="1:14" ht="18.75" customHeight="1" x14ac:dyDescent="0.25">
      <c r="A20" s="10" t="s">
        <v>24</v>
      </c>
      <c r="B20" s="8"/>
      <c r="C20" s="20">
        <v>12445</v>
      </c>
      <c r="D20" s="11">
        <v>131245</v>
      </c>
      <c r="E20" s="11">
        <v>29445</v>
      </c>
      <c r="F20" s="11">
        <v>277445</v>
      </c>
      <c r="G20" s="11">
        <v>71845</v>
      </c>
      <c r="H20" s="11"/>
      <c r="I20" s="8"/>
      <c r="J20" s="8"/>
      <c r="K20" s="8"/>
      <c r="L20" s="8"/>
      <c r="M20" s="8"/>
      <c r="N20" s="8"/>
    </row>
    <row r="21" spans="1:14" ht="12" customHeight="1" x14ac:dyDescent="0.25">
      <c r="A21" s="10" t="s">
        <v>25</v>
      </c>
      <c r="B21" s="8"/>
      <c r="C21" s="11">
        <v>0</v>
      </c>
      <c r="D21" s="20"/>
      <c r="E21" s="11"/>
      <c r="F21" s="11"/>
      <c r="G21" s="11">
        <v>717638.37</v>
      </c>
      <c r="H21" s="11"/>
      <c r="I21" s="8"/>
      <c r="J21" s="8"/>
      <c r="K21" s="8"/>
      <c r="L21" s="8"/>
      <c r="M21" s="8"/>
      <c r="N21" s="8"/>
    </row>
    <row r="22" spans="1:14" ht="22.5" customHeight="1" x14ac:dyDescent="0.25">
      <c r="A22" s="10" t="s">
        <v>26</v>
      </c>
      <c r="B22" s="8"/>
      <c r="C22" s="11">
        <v>0</v>
      </c>
      <c r="D22" s="20">
        <v>35416.49</v>
      </c>
      <c r="E22" s="20">
        <v>78036.289999999994</v>
      </c>
      <c r="F22" s="20">
        <v>151809.26</v>
      </c>
      <c r="G22" s="11">
        <v>382347.9</v>
      </c>
      <c r="H22" s="11"/>
      <c r="I22" s="8"/>
      <c r="J22" s="8"/>
      <c r="K22" s="8"/>
      <c r="L22" s="8"/>
      <c r="M22" s="8"/>
      <c r="N22" s="8"/>
    </row>
    <row r="23" spans="1:14" ht="14.25" customHeight="1" x14ac:dyDescent="0.25">
      <c r="A23" s="10" t="s">
        <v>27</v>
      </c>
      <c r="B23" s="8"/>
      <c r="C23" s="11">
        <v>0</v>
      </c>
      <c r="D23" s="11"/>
      <c r="E23" s="20">
        <v>121500</v>
      </c>
      <c r="F23" s="20">
        <v>899974.2</v>
      </c>
      <c r="G23" s="11">
        <v>750512.03</v>
      </c>
      <c r="H23" s="11"/>
      <c r="I23" s="8"/>
      <c r="J23" s="8"/>
      <c r="K23" s="8"/>
      <c r="L23" s="8"/>
      <c r="M23" s="8"/>
      <c r="N23" s="8"/>
    </row>
    <row r="24" spans="1:14" ht="16.5" customHeight="1" x14ac:dyDescent="0.25">
      <c r="A24" s="10" t="s">
        <v>28</v>
      </c>
      <c r="B24" s="8"/>
      <c r="C24" s="11">
        <v>0</v>
      </c>
      <c r="D24" s="11">
        <v>355427.8</v>
      </c>
      <c r="E24" s="11">
        <v>273760</v>
      </c>
      <c r="F24" s="11">
        <v>24273.54</v>
      </c>
      <c r="G24" s="11">
        <v>22302</v>
      </c>
      <c r="H24" s="11"/>
      <c r="I24" s="8"/>
      <c r="J24" s="8"/>
      <c r="K24" s="8"/>
      <c r="L24" s="8"/>
      <c r="M24" s="8"/>
      <c r="N24" s="8"/>
    </row>
    <row r="25" spans="1:14" ht="12" customHeight="1" x14ac:dyDescent="0.25">
      <c r="A25" s="7" t="s">
        <v>29</v>
      </c>
      <c r="B25" s="12">
        <f>+C25+D25+E25+F25+G25+I25+J25+K25+L25+M25+N25+O25</f>
        <v>8200082.4499999993</v>
      </c>
      <c r="C25" s="18">
        <v>29883.5</v>
      </c>
      <c r="D25" s="18">
        <v>1487478.4</v>
      </c>
      <c r="E25" s="18">
        <v>3406402.69</v>
      </c>
      <c r="F25" s="26">
        <v>210757.46</v>
      </c>
      <c r="G25" s="26">
        <v>3065560.4</v>
      </c>
      <c r="H25" s="26"/>
      <c r="I25" s="8"/>
      <c r="J25" s="8"/>
      <c r="K25" s="8"/>
      <c r="L25" s="8"/>
      <c r="M25" s="8"/>
      <c r="N25" s="8"/>
    </row>
    <row r="26" spans="1:14" x14ac:dyDescent="0.25">
      <c r="A26" s="10" t="s">
        <v>30</v>
      </c>
      <c r="B26" s="8"/>
      <c r="C26" s="11">
        <v>0</v>
      </c>
      <c r="D26" s="20"/>
      <c r="E26" s="11">
        <v>2017700</v>
      </c>
      <c r="F26" s="11"/>
      <c r="G26" s="11">
        <v>710716</v>
      </c>
      <c r="H26" s="11"/>
      <c r="I26" s="8"/>
      <c r="J26" s="8"/>
      <c r="K26" s="8"/>
      <c r="L26" s="8"/>
      <c r="M26" s="8"/>
      <c r="N26" s="8"/>
    </row>
    <row r="27" spans="1:14" x14ac:dyDescent="0.25">
      <c r="A27" s="10" t="s">
        <v>31</v>
      </c>
      <c r="B27" s="8"/>
      <c r="C27" s="11">
        <v>0</v>
      </c>
      <c r="D27" s="20"/>
      <c r="E27" s="11">
        <v>5310</v>
      </c>
      <c r="F27" s="11">
        <v>2925.69</v>
      </c>
      <c r="G27" s="11">
        <v>212.4</v>
      </c>
      <c r="H27" s="11"/>
      <c r="I27" s="8"/>
      <c r="J27" s="8"/>
      <c r="K27" s="8"/>
      <c r="L27" s="8"/>
      <c r="M27" s="8"/>
      <c r="N27" s="8"/>
    </row>
    <row r="28" spans="1:14" x14ac:dyDescent="0.25">
      <c r="A28" s="10" t="s">
        <v>32</v>
      </c>
      <c r="B28" s="8"/>
      <c r="C28" s="11">
        <v>0</v>
      </c>
      <c r="D28" s="11">
        <v>94428</v>
      </c>
      <c r="E28" s="11"/>
      <c r="F28" s="11">
        <v>17685.84</v>
      </c>
      <c r="G28" s="11">
        <v>295</v>
      </c>
      <c r="H28" s="11"/>
      <c r="I28" s="8"/>
      <c r="J28" s="8"/>
      <c r="K28" s="8"/>
      <c r="L28" s="8"/>
      <c r="M28" s="8"/>
      <c r="N28" s="8"/>
    </row>
    <row r="29" spans="1:14" x14ac:dyDescent="0.25">
      <c r="A29" s="10" t="s">
        <v>33</v>
      </c>
      <c r="B29" s="8"/>
      <c r="C29" s="11">
        <v>0</v>
      </c>
      <c r="D29" s="20"/>
      <c r="E29" s="11"/>
      <c r="F29" s="11"/>
      <c r="G29" s="11"/>
      <c r="H29" s="11"/>
      <c r="I29" s="8"/>
      <c r="J29" s="8"/>
      <c r="K29" s="8"/>
      <c r="L29" s="8"/>
      <c r="M29" s="8"/>
      <c r="N29" s="8"/>
    </row>
    <row r="30" spans="1:14" x14ac:dyDescent="0.25">
      <c r="A30" s="10" t="s">
        <v>34</v>
      </c>
      <c r="B30" s="8"/>
      <c r="C30" s="11">
        <v>0</v>
      </c>
      <c r="D30" s="11">
        <v>920.4</v>
      </c>
      <c r="E30" s="11">
        <v>28324.6</v>
      </c>
      <c r="F30" s="11">
        <v>54391.06</v>
      </c>
      <c r="G30" s="11">
        <v>770740.06</v>
      </c>
      <c r="H30" s="11"/>
      <c r="I30" s="8"/>
      <c r="J30" s="8"/>
      <c r="K30" s="8"/>
      <c r="L30" s="8"/>
      <c r="M30" s="8"/>
      <c r="N30" s="8"/>
    </row>
    <row r="31" spans="1:14" x14ac:dyDescent="0.25">
      <c r="A31" s="10" t="s">
        <v>35</v>
      </c>
      <c r="B31" s="8"/>
      <c r="C31" s="11">
        <v>0</v>
      </c>
      <c r="D31" s="20"/>
      <c r="E31" s="11">
        <v>107528.09</v>
      </c>
      <c r="F31" s="11"/>
      <c r="G31" s="11">
        <v>97105.42</v>
      </c>
      <c r="H31" s="11"/>
      <c r="I31" s="8"/>
      <c r="J31" s="8"/>
      <c r="K31" s="8"/>
      <c r="L31" s="8"/>
      <c r="M31" s="8"/>
      <c r="N31" s="8"/>
    </row>
    <row r="32" spans="1:14" ht="22.5" x14ac:dyDescent="0.25">
      <c r="A32" s="10" t="s">
        <v>36</v>
      </c>
      <c r="B32" s="8"/>
      <c r="C32" s="11">
        <v>0</v>
      </c>
      <c r="D32" s="11">
        <v>1360447</v>
      </c>
      <c r="E32" s="11">
        <v>1247540</v>
      </c>
      <c r="F32" s="11">
        <v>39829.72</v>
      </c>
      <c r="G32" s="11">
        <v>1429153.8</v>
      </c>
      <c r="H32" s="11"/>
      <c r="I32" s="8"/>
      <c r="J32" s="8"/>
      <c r="K32" s="8"/>
      <c r="L32" s="8"/>
      <c r="M32" s="8"/>
      <c r="N32" s="8"/>
    </row>
    <row r="33" spans="1:14" ht="22.5" x14ac:dyDescent="0.25">
      <c r="A33" s="10" t="s">
        <v>37</v>
      </c>
      <c r="B33" s="8"/>
      <c r="C33" s="11">
        <v>0</v>
      </c>
      <c r="D33" s="11"/>
      <c r="E33" s="11"/>
      <c r="F33" s="11"/>
      <c r="G33" s="11"/>
      <c r="H33" s="11"/>
      <c r="I33" s="8"/>
      <c r="J33" s="8"/>
      <c r="K33" s="8"/>
      <c r="L33" s="8"/>
      <c r="M33" s="8"/>
      <c r="N33" s="8"/>
    </row>
    <row r="34" spans="1:14" x14ac:dyDescent="0.25">
      <c r="A34" s="10" t="s">
        <v>38</v>
      </c>
      <c r="B34" s="8"/>
      <c r="C34" s="20">
        <v>29883.5</v>
      </c>
      <c r="D34" s="11">
        <v>31683</v>
      </c>
      <c r="E34" s="11"/>
      <c r="F34" s="11">
        <v>95925.15</v>
      </c>
      <c r="G34" s="11">
        <v>57337.72</v>
      </c>
      <c r="H34" s="11"/>
      <c r="I34" s="8"/>
      <c r="J34" s="8"/>
      <c r="K34" s="8"/>
      <c r="L34" s="8"/>
      <c r="M34" s="8"/>
      <c r="N34" s="8"/>
    </row>
    <row r="35" spans="1:14" x14ac:dyDescent="0.25">
      <c r="A35" s="7" t="s">
        <v>39</v>
      </c>
      <c r="B35" s="12">
        <f>+C35+D35+E35+F35+G35+I35+J35+K35+L35+M35+N35+O35</f>
        <v>178000</v>
      </c>
      <c r="C35" s="9">
        <v>0</v>
      </c>
      <c r="D35" s="8"/>
      <c r="E35" s="9">
        <v>160000</v>
      </c>
      <c r="F35" s="27">
        <v>18000</v>
      </c>
      <c r="G35" s="11"/>
      <c r="H35" s="11"/>
      <c r="I35" s="8"/>
      <c r="J35" s="8"/>
      <c r="K35" s="8"/>
      <c r="L35" s="8"/>
      <c r="M35" s="8"/>
      <c r="N35" s="8"/>
    </row>
    <row r="36" spans="1:14" x14ac:dyDescent="0.25">
      <c r="A36" s="10" t="s">
        <v>40</v>
      </c>
      <c r="B36" s="8"/>
      <c r="C36" s="11">
        <v>0</v>
      </c>
      <c r="D36" s="8"/>
      <c r="E36" s="11">
        <v>160000</v>
      </c>
      <c r="F36" s="11">
        <v>18000</v>
      </c>
      <c r="G36" s="8"/>
      <c r="H36" s="8"/>
      <c r="I36" s="8"/>
      <c r="J36" s="8"/>
      <c r="K36" s="8"/>
      <c r="L36" s="8"/>
      <c r="M36" s="8"/>
      <c r="N36" s="8"/>
    </row>
    <row r="37" spans="1:14" ht="22.5" x14ac:dyDescent="0.25">
      <c r="A37" s="10" t="s">
        <v>41</v>
      </c>
      <c r="B37" s="8"/>
      <c r="C37" s="11">
        <v>0</v>
      </c>
      <c r="D37" s="8"/>
      <c r="E37" s="11"/>
      <c r="F37" s="8"/>
      <c r="G37" s="8"/>
      <c r="H37" s="8"/>
      <c r="I37" s="8"/>
      <c r="J37" s="8"/>
      <c r="K37" s="8"/>
      <c r="L37" s="8"/>
      <c r="M37" s="8"/>
      <c r="N37" s="8"/>
    </row>
    <row r="38" spans="1:14" ht="22.5" x14ac:dyDescent="0.25">
      <c r="A38" s="10" t="s">
        <v>42</v>
      </c>
      <c r="B38" s="8"/>
      <c r="C38" s="11">
        <v>0</v>
      </c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ht="22.5" x14ac:dyDescent="0.25">
      <c r="A39" s="10" t="s">
        <v>43</v>
      </c>
      <c r="B39" s="8"/>
      <c r="C39" s="11">
        <v>0</v>
      </c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ht="22.5" x14ac:dyDescent="0.25">
      <c r="A40" s="10" t="s">
        <v>44</v>
      </c>
      <c r="B40" s="8"/>
      <c r="C40" s="11">
        <v>0</v>
      </c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x14ac:dyDescent="0.25">
      <c r="A41" s="10" t="s">
        <v>45</v>
      </c>
      <c r="B41" s="8"/>
      <c r="C41" s="11">
        <v>0</v>
      </c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ht="22.5" x14ac:dyDescent="0.25">
      <c r="A42" s="10" t="s">
        <v>46</v>
      </c>
      <c r="B42" s="8"/>
      <c r="C42" s="11">
        <v>0</v>
      </c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x14ac:dyDescent="0.25">
      <c r="A43" s="7" t="s">
        <v>47</v>
      </c>
      <c r="B43" s="12">
        <f>+C43+D43+E43+F43+G43+I43+J43+K43+L43+M43+N43+O43</f>
        <v>0</v>
      </c>
      <c r="C43" s="9">
        <v>0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10" t="s">
        <v>48</v>
      </c>
      <c r="B44" s="8"/>
      <c r="C44" s="11">
        <v>0</v>
      </c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ht="22.5" x14ac:dyDescent="0.25">
      <c r="A45" s="10" t="s">
        <v>49</v>
      </c>
      <c r="B45" s="8"/>
      <c r="C45" s="11">
        <v>0</v>
      </c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ht="22.5" x14ac:dyDescent="0.25">
      <c r="A46" s="10" t="s">
        <v>50</v>
      </c>
      <c r="B46" s="8"/>
      <c r="C46" s="11">
        <v>0</v>
      </c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1:14" ht="22.5" x14ac:dyDescent="0.25">
      <c r="A47" s="10" t="s">
        <v>51</v>
      </c>
      <c r="B47" s="8"/>
      <c r="C47" s="11">
        <v>0</v>
      </c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</row>
    <row r="48" spans="1:14" ht="22.5" x14ac:dyDescent="0.25">
      <c r="A48" s="10" t="s">
        <v>52</v>
      </c>
      <c r="B48" s="8"/>
      <c r="C48" s="11">
        <v>0</v>
      </c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</row>
    <row r="49" spans="1:14" x14ac:dyDescent="0.25">
      <c r="A49" s="10" t="s">
        <v>53</v>
      </c>
      <c r="B49" s="8"/>
      <c r="C49" s="11">
        <v>0</v>
      </c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</row>
    <row r="50" spans="1:14" ht="22.5" x14ac:dyDescent="0.25">
      <c r="A50" s="10" t="s">
        <v>54</v>
      </c>
      <c r="B50" s="8"/>
      <c r="C50" s="11">
        <v>0</v>
      </c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</row>
    <row r="51" spans="1:14" x14ac:dyDescent="0.25">
      <c r="A51" s="7" t="s">
        <v>55</v>
      </c>
      <c r="B51" s="12">
        <f>+C51+D51+E51+F51+G51+I51+J51+K51+L51+M51+N51+O51</f>
        <v>5042143.22</v>
      </c>
      <c r="C51" s="9">
        <v>0</v>
      </c>
      <c r="D51" s="9">
        <v>4200005.34</v>
      </c>
      <c r="E51" s="9">
        <v>351916.9</v>
      </c>
      <c r="F51" s="27">
        <v>196527.47</v>
      </c>
      <c r="G51" s="9">
        <v>293693.51</v>
      </c>
      <c r="H51" s="9"/>
      <c r="I51" s="8"/>
      <c r="J51" s="8"/>
      <c r="K51" s="8"/>
      <c r="L51" s="8"/>
      <c r="M51" s="8"/>
      <c r="N51" s="8"/>
    </row>
    <row r="52" spans="1:14" x14ac:dyDescent="0.25">
      <c r="A52" s="10" t="s">
        <v>56</v>
      </c>
      <c r="B52" s="8"/>
      <c r="C52" s="11">
        <v>0</v>
      </c>
      <c r="D52" s="8"/>
      <c r="E52" s="11">
        <v>351916.9</v>
      </c>
      <c r="F52" s="11">
        <v>63069.47</v>
      </c>
      <c r="G52" s="11">
        <v>293693.51</v>
      </c>
      <c r="H52" s="11"/>
      <c r="I52" s="8"/>
      <c r="J52" s="8"/>
      <c r="K52" s="8"/>
      <c r="L52" s="8"/>
      <c r="M52" s="8"/>
      <c r="N52" s="8"/>
    </row>
    <row r="53" spans="1:14" x14ac:dyDescent="0.25">
      <c r="A53" s="10" t="s">
        <v>57</v>
      </c>
      <c r="B53" s="8"/>
      <c r="C53" s="11">
        <v>0</v>
      </c>
      <c r="D53" s="8"/>
      <c r="E53" s="11"/>
      <c r="F53" s="11">
        <v>133458</v>
      </c>
      <c r="G53" s="8"/>
      <c r="H53" s="8"/>
      <c r="I53" s="8"/>
      <c r="J53" s="8"/>
      <c r="K53" s="8"/>
      <c r="L53" s="8"/>
      <c r="M53" s="8"/>
      <c r="N53" s="8"/>
    </row>
    <row r="54" spans="1:14" x14ac:dyDescent="0.25">
      <c r="A54" s="10" t="s">
        <v>58</v>
      </c>
      <c r="B54" s="8"/>
      <c r="C54" s="11">
        <v>0</v>
      </c>
      <c r="D54" s="8"/>
      <c r="E54" s="11"/>
      <c r="F54" s="8"/>
      <c r="G54" s="8"/>
      <c r="H54" s="8"/>
      <c r="I54" s="8"/>
      <c r="J54" s="8"/>
      <c r="K54" s="8"/>
      <c r="L54" s="8"/>
      <c r="M54" s="8"/>
      <c r="N54" s="8"/>
    </row>
    <row r="55" spans="1:14" ht="22.5" x14ac:dyDescent="0.25">
      <c r="A55" s="10" t="s">
        <v>59</v>
      </c>
      <c r="B55" s="8"/>
      <c r="C55" s="11">
        <v>0</v>
      </c>
      <c r="D55" s="11">
        <v>4200005.34</v>
      </c>
      <c r="E55" s="11"/>
      <c r="F55" s="8"/>
      <c r="G55" s="8"/>
      <c r="H55" s="8"/>
      <c r="I55" s="8"/>
      <c r="J55" s="8"/>
      <c r="K55" s="8"/>
      <c r="L55" s="8"/>
      <c r="M55" s="8"/>
      <c r="N55" s="8"/>
    </row>
    <row r="56" spans="1:14" x14ac:dyDescent="0.25">
      <c r="A56" s="10" t="s">
        <v>60</v>
      </c>
      <c r="B56" s="8"/>
      <c r="C56" s="11">
        <v>0</v>
      </c>
      <c r="D56" s="8"/>
      <c r="E56" s="11"/>
      <c r="F56" s="8"/>
      <c r="G56" s="8"/>
      <c r="H56" s="8"/>
      <c r="I56" s="8"/>
      <c r="J56" s="8"/>
      <c r="K56" s="8"/>
      <c r="L56" s="8"/>
      <c r="M56" s="8"/>
      <c r="N56" s="8"/>
    </row>
    <row r="57" spans="1:14" x14ac:dyDescent="0.25">
      <c r="A57" s="10" t="s">
        <v>61</v>
      </c>
      <c r="B57" s="8"/>
      <c r="C57" s="11">
        <v>0</v>
      </c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</row>
    <row r="58" spans="1:14" x14ac:dyDescent="0.25">
      <c r="A58" s="10" t="s">
        <v>62</v>
      </c>
      <c r="B58" s="8"/>
      <c r="C58" s="11">
        <v>0</v>
      </c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</row>
    <row r="59" spans="1:14" x14ac:dyDescent="0.25">
      <c r="A59" s="10" t="s">
        <v>63</v>
      </c>
      <c r="B59" s="8"/>
      <c r="C59" s="11">
        <v>0</v>
      </c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</row>
    <row r="60" spans="1:14" ht="22.5" x14ac:dyDescent="0.25">
      <c r="A60" s="10" t="s">
        <v>64</v>
      </c>
      <c r="B60" s="8"/>
      <c r="C60" s="11">
        <v>0</v>
      </c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</row>
    <row r="61" spans="1:14" x14ac:dyDescent="0.25">
      <c r="A61" s="7" t="s">
        <v>65</v>
      </c>
      <c r="B61" s="12">
        <f>+C61+D61+E61+F61+G61+I61+J61+K61+L61+M61+N61+O61</f>
        <v>525000</v>
      </c>
      <c r="C61" s="9">
        <v>0</v>
      </c>
      <c r="D61" s="8"/>
      <c r="E61" s="9">
        <v>525000</v>
      </c>
      <c r="F61" s="9"/>
      <c r="G61" s="8"/>
      <c r="H61" s="8"/>
      <c r="I61" s="8"/>
      <c r="J61" s="8"/>
      <c r="K61" s="8"/>
      <c r="L61" s="8"/>
      <c r="M61" s="8"/>
      <c r="N61" s="8"/>
    </row>
    <row r="62" spans="1:14" x14ac:dyDescent="0.25">
      <c r="A62" s="10" t="s">
        <v>66</v>
      </c>
      <c r="B62" s="8"/>
      <c r="C62" s="11">
        <v>0</v>
      </c>
      <c r="D62" s="8"/>
      <c r="E62" s="8"/>
      <c r="F62" s="20"/>
      <c r="G62" s="8"/>
      <c r="H62" s="8"/>
      <c r="I62" s="8"/>
      <c r="J62" s="8"/>
      <c r="K62" s="8"/>
      <c r="L62" s="8"/>
      <c r="M62" s="8"/>
      <c r="N62" s="8"/>
    </row>
    <row r="63" spans="1:14" x14ac:dyDescent="0.25">
      <c r="A63" s="10" t="s">
        <v>67</v>
      </c>
      <c r="B63" s="8"/>
      <c r="C63" s="11">
        <v>0</v>
      </c>
      <c r="D63" s="8"/>
      <c r="E63" s="11">
        <v>525000</v>
      </c>
      <c r="F63" s="11"/>
      <c r="G63" s="8"/>
      <c r="H63" s="8"/>
      <c r="I63" s="8"/>
      <c r="J63" s="8"/>
      <c r="K63" s="8"/>
      <c r="L63" s="8"/>
      <c r="M63" s="8"/>
      <c r="N63" s="8"/>
    </row>
    <row r="64" spans="1:14" x14ac:dyDescent="0.25">
      <c r="A64" s="10" t="s">
        <v>68</v>
      </c>
      <c r="B64" s="8"/>
      <c r="C64" s="11">
        <v>0</v>
      </c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</row>
    <row r="65" spans="1:14" ht="22.5" x14ac:dyDescent="0.25">
      <c r="A65" s="10" t="s">
        <v>69</v>
      </c>
      <c r="B65" s="8"/>
      <c r="C65" s="11">
        <v>0</v>
      </c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</row>
    <row r="66" spans="1:14" x14ac:dyDescent="0.25">
      <c r="A66" s="7" t="s">
        <v>70</v>
      </c>
      <c r="B66" s="12">
        <f>+C66+D66+E66+F66+G66+I66+J66+K66+L66+M66+N66+O66</f>
        <v>0</v>
      </c>
      <c r="C66" s="9">
        <v>0</v>
      </c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</row>
    <row r="67" spans="1:14" x14ac:dyDescent="0.25">
      <c r="A67" s="10" t="s">
        <v>71</v>
      </c>
      <c r="B67" s="8"/>
      <c r="C67" s="11">
        <v>0</v>
      </c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</row>
    <row r="68" spans="1:14" ht="22.5" x14ac:dyDescent="0.25">
      <c r="A68" s="10" t="s">
        <v>72</v>
      </c>
      <c r="B68" s="8"/>
      <c r="C68" s="11">
        <v>0</v>
      </c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</row>
    <row r="69" spans="1:14" x14ac:dyDescent="0.25">
      <c r="A69" s="7" t="s">
        <v>73</v>
      </c>
      <c r="B69" s="12">
        <f>+C69+D69+E69+F69+G69+I69+J69+K69+L69+M69+N69+O69</f>
        <v>0</v>
      </c>
      <c r="C69" s="9">
        <v>0</v>
      </c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</row>
    <row r="70" spans="1:14" x14ac:dyDescent="0.25">
      <c r="A70" s="10" t="s">
        <v>74</v>
      </c>
      <c r="B70" s="8"/>
      <c r="C70" s="11">
        <v>0</v>
      </c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</row>
    <row r="71" spans="1:14" x14ac:dyDescent="0.25">
      <c r="A71" s="10" t="s">
        <v>75</v>
      </c>
      <c r="B71" s="8"/>
      <c r="C71" s="11">
        <v>0</v>
      </c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</row>
    <row r="72" spans="1:14" ht="22.5" x14ac:dyDescent="0.25">
      <c r="A72" s="10" t="s">
        <v>76</v>
      </c>
      <c r="B72" s="8"/>
      <c r="C72" s="11">
        <v>0</v>
      </c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</row>
    <row r="73" spans="1:14" x14ac:dyDescent="0.25">
      <c r="A73" s="13" t="s">
        <v>77</v>
      </c>
      <c r="B73" s="12">
        <f>+C73+D73+E73+F73+G73+I73+J73+K73+L73+M73+N73+O73</f>
        <v>0</v>
      </c>
      <c r="C73" s="9">
        <v>0</v>
      </c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</row>
    <row r="74" spans="1:14" x14ac:dyDescent="0.25">
      <c r="A74" s="14"/>
      <c r="B74" s="8"/>
      <c r="C74" s="11">
        <v>0</v>
      </c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</row>
    <row r="75" spans="1:14" x14ac:dyDescent="0.25">
      <c r="A75" s="7" t="s">
        <v>78</v>
      </c>
      <c r="B75" s="12">
        <f>+C75+D75+E75+F75+G75+I75+J75+K75+L75+M75+N75+O75</f>
        <v>0</v>
      </c>
      <c r="C75" s="9">
        <v>0</v>
      </c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</row>
    <row r="76" spans="1:14" x14ac:dyDescent="0.25">
      <c r="A76" s="7" t="s">
        <v>79</v>
      </c>
      <c r="B76" s="12">
        <f>+C76+D76+E76+F76+G76+I76+J76+K76+L76+M76+N76+O76</f>
        <v>0</v>
      </c>
      <c r="C76" s="11">
        <v>0</v>
      </c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</row>
    <row r="77" spans="1:14" x14ac:dyDescent="0.25">
      <c r="A77" s="10" t="s">
        <v>80</v>
      </c>
      <c r="B77" s="8"/>
      <c r="C77" s="11">
        <v>0</v>
      </c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</row>
    <row r="78" spans="1:14" x14ac:dyDescent="0.25">
      <c r="A78" s="10" t="s">
        <v>81</v>
      </c>
      <c r="B78" s="8"/>
      <c r="C78" s="11">
        <v>0</v>
      </c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</row>
    <row r="79" spans="1:14" x14ac:dyDescent="0.25">
      <c r="A79" s="7" t="s">
        <v>82</v>
      </c>
      <c r="B79" s="12">
        <f>+C79+D79+E79+F79+G79+I79+J79+K79+L79+M79+N79+O79</f>
        <v>0</v>
      </c>
      <c r="C79" s="9">
        <v>0</v>
      </c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</row>
    <row r="80" spans="1:14" x14ac:dyDescent="0.25">
      <c r="A80" s="10" t="s">
        <v>83</v>
      </c>
      <c r="B80" s="8"/>
      <c r="C80" s="11">
        <v>0</v>
      </c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</row>
    <row r="81" spans="1:14" x14ac:dyDescent="0.25">
      <c r="A81" s="10" t="s">
        <v>84</v>
      </c>
      <c r="B81" s="8"/>
      <c r="C81" s="11">
        <v>0</v>
      </c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</row>
    <row r="82" spans="1:14" x14ac:dyDescent="0.25">
      <c r="A82" s="7" t="s">
        <v>85</v>
      </c>
      <c r="B82" s="12">
        <f>+C82+D82+E82+F82+G82+I82+J82+K82+L82+M82+N82+O82</f>
        <v>0</v>
      </c>
      <c r="C82" s="9">
        <v>0</v>
      </c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</row>
    <row r="83" spans="1:14" x14ac:dyDescent="0.25">
      <c r="A83" s="10" t="s">
        <v>86</v>
      </c>
      <c r="B83" s="8"/>
      <c r="C83" s="11">
        <v>0</v>
      </c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</row>
    <row r="84" spans="1:14" x14ac:dyDescent="0.25">
      <c r="A84" s="8"/>
      <c r="B84" s="12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</row>
    <row r="85" spans="1:14" x14ac:dyDescent="0.25">
      <c r="A85" s="15" t="s">
        <v>87</v>
      </c>
      <c r="B85" s="15">
        <f>SUM(B9:B84)</f>
        <v>105656893.70999999</v>
      </c>
      <c r="C85" s="15">
        <f>+C82+C79+C75+C76+C73+C69+C66+C61+C51+C43+C35+C25+C15+C9</f>
        <v>15717076.82</v>
      </c>
      <c r="D85" s="15">
        <f>+D25+D15+D9+D51</f>
        <v>24022721.32</v>
      </c>
      <c r="E85" s="15">
        <f>+E9+E15+E25+E35+E51+E61</f>
        <v>22681324.739999998</v>
      </c>
      <c r="F85" s="15">
        <f>+F9+F15+F25+F35+F51+F61</f>
        <v>20978760.330000002</v>
      </c>
      <c r="G85" s="15">
        <f t="shared" ref="G85:N85" si="0">+G25+G15+G9+G35+G51+G61</f>
        <v>22257010.5</v>
      </c>
      <c r="H85" s="15"/>
      <c r="I85" s="15">
        <f t="shared" si="0"/>
        <v>0</v>
      </c>
      <c r="J85" s="15">
        <f t="shared" si="0"/>
        <v>0</v>
      </c>
      <c r="K85" s="15">
        <f t="shared" si="0"/>
        <v>0</v>
      </c>
      <c r="L85" s="15">
        <f t="shared" si="0"/>
        <v>0</v>
      </c>
      <c r="M85" s="15">
        <f t="shared" si="0"/>
        <v>0</v>
      </c>
      <c r="N85" s="15">
        <f t="shared" si="0"/>
        <v>0</v>
      </c>
    </row>
    <row r="86" spans="1:14" x14ac:dyDescent="0.25">
      <c r="A86" s="11"/>
      <c r="B86" s="11"/>
      <c r="C86" s="11"/>
      <c r="D86" s="25">
        <v>24022721.32</v>
      </c>
      <c r="E86" s="16"/>
      <c r="F86" s="25">
        <v>20978760.329999998</v>
      </c>
      <c r="G86" s="25"/>
      <c r="H86" s="25"/>
      <c r="I86" s="11"/>
      <c r="J86" s="11"/>
      <c r="K86" s="11"/>
      <c r="L86" s="11"/>
      <c r="M86" s="11"/>
      <c r="N86" s="11"/>
    </row>
    <row r="87" spans="1:14" x14ac:dyDescent="0.25">
      <c r="A87" s="11"/>
      <c r="B87" s="11"/>
      <c r="C87" s="11"/>
      <c r="D87" s="19"/>
      <c r="E87" s="11"/>
      <c r="F87" s="11">
        <f>+F85-F86</f>
        <v>0</v>
      </c>
      <c r="G87" s="11"/>
      <c r="H87" s="11"/>
      <c r="I87" s="11"/>
      <c r="J87" s="11"/>
      <c r="K87" s="11"/>
      <c r="L87" s="11"/>
      <c r="M87" s="11"/>
      <c r="N87" s="11"/>
    </row>
    <row r="88" spans="1:14" x14ac:dyDescent="0.2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</row>
    <row r="89" spans="1:14" x14ac:dyDescent="0.25">
      <c r="A89" s="3"/>
      <c r="B89" s="3"/>
      <c r="C89" s="3"/>
      <c r="D89" s="86" t="s">
        <v>89</v>
      </c>
      <c r="E89" s="86"/>
      <c r="F89" s="86"/>
      <c r="G89" s="11"/>
      <c r="H89" s="11"/>
      <c r="I89" s="11"/>
      <c r="J89" s="11"/>
      <c r="K89" s="11"/>
      <c r="L89" s="11"/>
      <c r="M89" s="11"/>
      <c r="N89" s="11"/>
    </row>
    <row r="90" spans="1:14" x14ac:dyDescent="0.25">
      <c r="A90" s="3"/>
      <c r="B90" s="3"/>
      <c r="C90" s="3"/>
      <c r="D90" s="86" t="s">
        <v>90</v>
      </c>
      <c r="E90" s="86"/>
      <c r="F90" s="86"/>
      <c r="G90" s="11"/>
      <c r="H90" s="11"/>
      <c r="I90" s="86" t="s">
        <v>92</v>
      </c>
      <c r="J90" s="86"/>
      <c r="K90" s="11"/>
      <c r="L90" s="11"/>
      <c r="M90" s="11"/>
      <c r="N90" s="11"/>
    </row>
    <row r="91" spans="1:14" x14ac:dyDescent="0.25">
      <c r="A91" s="21" t="s">
        <v>91</v>
      </c>
      <c r="B91" s="3"/>
      <c r="C91" s="3"/>
      <c r="D91" s="11"/>
      <c r="E91" s="11"/>
      <c r="F91" s="11"/>
      <c r="G91" s="11"/>
      <c r="H91" s="11"/>
      <c r="I91" s="23" t="s">
        <v>94</v>
      </c>
      <c r="J91" s="23"/>
      <c r="K91" s="11"/>
      <c r="L91" s="11"/>
      <c r="M91" s="11"/>
      <c r="N91" s="11"/>
    </row>
    <row r="92" spans="1:14" x14ac:dyDescent="0.25">
      <c r="A92" s="21" t="s">
        <v>93</v>
      </c>
      <c r="B92" s="3"/>
      <c r="C92" s="3"/>
      <c r="D92" s="11"/>
      <c r="E92" s="11"/>
      <c r="F92" s="11"/>
      <c r="G92" s="11"/>
      <c r="H92" s="11"/>
      <c r="I92" s="86"/>
      <c r="J92" s="86"/>
      <c r="K92" s="11"/>
      <c r="L92" s="11"/>
      <c r="M92" s="11"/>
      <c r="N92" s="11"/>
    </row>
    <row r="93" spans="1:14" x14ac:dyDescent="0.25">
      <c r="A93" s="21"/>
      <c r="B93" s="3"/>
      <c r="C93" s="3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</row>
  </sheetData>
  <mergeCells count="10">
    <mergeCell ref="D89:F89"/>
    <mergeCell ref="D90:F90"/>
    <mergeCell ref="I90:J90"/>
    <mergeCell ref="I92:J92"/>
    <mergeCell ref="A1:N1"/>
    <mergeCell ref="A2:N2"/>
    <mergeCell ref="A3:N3"/>
    <mergeCell ref="A4:N4"/>
    <mergeCell ref="A5:N5"/>
    <mergeCell ref="A6:N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X97"/>
  <sheetViews>
    <sheetView workbookViewId="0">
      <selection sqref="A1:XFD1048576"/>
    </sheetView>
  </sheetViews>
  <sheetFormatPr baseColWidth="10" defaultRowHeight="15" x14ac:dyDescent="0.25"/>
  <cols>
    <col min="1" max="1" width="18.140625" style="3" customWidth="1"/>
    <col min="2" max="2" width="20.140625" style="3" customWidth="1"/>
    <col min="3" max="3" width="18.85546875" style="64" customWidth="1"/>
    <col min="4" max="4" width="13.5703125" style="3" customWidth="1"/>
    <col min="5" max="5" width="14.5703125" style="3" customWidth="1"/>
    <col min="6" max="6" width="15.7109375" style="3" customWidth="1"/>
    <col min="7" max="7" width="14" style="3" customWidth="1"/>
    <col min="8" max="8" width="12.42578125" style="3" customWidth="1"/>
    <col min="9" max="9" width="13.7109375" style="3" customWidth="1"/>
    <col min="10" max="10" width="14.5703125" style="3" customWidth="1"/>
    <col min="11" max="12" width="12.42578125" style="3" customWidth="1"/>
    <col min="13" max="13" width="12.140625" style="3" customWidth="1"/>
    <col min="14" max="14" width="13" style="3" customWidth="1"/>
    <col min="15" max="15" width="13.5703125" style="3" customWidth="1"/>
    <col min="16" max="16" width="15.42578125" style="3" customWidth="1"/>
    <col min="17" max="17" width="12.5703125" style="3" bestFit="1" customWidth="1"/>
    <col min="18" max="21" width="11.5703125" style="3" bestFit="1" customWidth="1"/>
    <col min="22" max="16384" width="11.42578125" style="3"/>
  </cols>
  <sheetData>
    <row r="4" spans="1:24" ht="12.75" customHeight="1" x14ac:dyDescent="0.25">
      <c r="A4" s="80" t="s">
        <v>0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1"/>
      <c r="R4" s="1"/>
      <c r="S4" s="1"/>
      <c r="T4" s="1"/>
      <c r="U4" s="1"/>
      <c r="V4" s="1"/>
      <c r="W4" s="2"/>
      <c r="X4" s="2"/>
    </row>
    <row r="5" spans="1:24" ht="10.5" customHeight="1" x14ac:dyDescent="0.25">
      <c r="A5" s="81" t="s">
        <v>107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1"/>
      <c r="R5" s="1"/>
      <c r="S5" s="1"/>
      <c r="T5" s="1"/>
      <c r="U5" s="1"/>
      <c r="V5" s="1"/>
      <c r="W5" s="1"/>
      <c r="X5" s="1"/>
    </row>
    <row r="6" spans="1:24" ht="18.75" customHeight="1" x14ac:dyDescent="0.25">
      <c r="A6" s="81" t="s">
        <v>113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1"/>
      <c r="R6" s="1"/>
      <c r="S6" s="1"/>
      <c r="T6" s="1"/>
      <c r="U6" s="1"/>
      <c r="V6" s="1"/>
      <c r="W6" s="1"/>
      <c r="X6" s="1"/>
    </row>
    <row r="7" spans="1:24" x14ac:dyDescent="0.25">
      <c r="A7" s="85" t="s">
        <v>109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4"/>
      <c r="R7" s="4"/>
      <c r="S7" s="4"/>
      <c r="T7" s="4"/>
      <c r="U7" s="4"/>
      <c r="V7" s="4"/>
      <c r="W7" s="4"/>
      <c r="X7" s="4"/>
    </row>
    <row r="8" spans="1:24" x14ac:dyDescent="0.25">
      <c r="A8" s="82" t="s">
        <v>4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4"/>
      <c r="R8" s="4"/>
      <c r="S8" s="4"/>
      <c r="T8" s="4"/>
      <c r="U8" s="4"/>
      <c r="V8" s="4"/>
      <c r="W8" s="4"/>
      <c r="X8" s="4"/>
    </row>
    <row r="9" spans="1:24" x14ac:dyDescent="0.25">
      <c r="A9" s="30" t="s">
        <v>5</v>
      </c>
      <c r="B9" s="30" t="s">
        <v>110</v>
      </c>
      <c r="C9" s="49" t="s">
        <v>111</v>
      </c>
      <c r="D9" s="49" t="s">
        <v>8</v>
      </c>
      <c r="E9" s="37" t="s">
        <v>9</v>
      </c>
      <c r="F9" s="51" t="s">
        <v>10</v>
      </c>
      <c r="G9" s="37" t="s">
        <v>6</v>
      </c>
      <c r="H9" s="37" t="s">
        <v>11</v>
      </c>
      <c r="I9" s="37" t="s">
        <v>96</v>
      </c>
      <c r="J9" s="37" t="s">
        <v>97</v>
      </c>
      <c r="K9" s="51" t="s">
        <v>98</v>
      </c>
      <c r="L9" s="37" t="s">
        <v>99</v>
      </c>
      <c r="M9" s="37" t="s">
        <v>102</v>
      </c>
      <c r="N9" s="37" t="s">
        <v>103</v>
      </c>
      <c r="O9" s="37" t="s">
        <v>104</v>
      </c>
      <c r="P9" s="37" t="s">
        <v>105</v>
      </c>
      <c r="Q9" s="28"/>
      <c r="R9" s="28"/>
      <c r="S9" s="28"/>
      <c r="T9" s="29"/>
      <c r="U9" s="28"/>
    </row>
    <row r="10" spans="1:24" s="47" customFormat="1" x14ac:dyDescent="0.25">
      <c r="A10" s="54" t="s">
        <v>12</v>
      </c>
      <c r="B10" s="66">
        <v>253456268</v>
      </c>
      <c r="C10" s="71" t="s">
        <v>112</v>
      </c>
      <c r="D10" s="67">
        <f t="shared" ref="D10:J10" si="0">+D85</f>
        <v>21191266.110000003</v>
      </c>
      <c r="E10" s="67">
        <f t="shared" si="0"/>
        <v>24034316.869999997</v>
      </c>
      <c r="F10" s="67">
        <f t="shared" si="0"/>
        <v>28733849.77</v>
      </c>
      <c r="G10" s="67">
        <f t="shared" si="0"/>
        <v>28360888.390000001</v>
      </c>
      <c r="H10" s="67">
        <f t="shared" si="0"/>
        <v>27384722.079999998</v>
      </c>
      <c r="I10" s="67">
        <f t="shared" si="0"/>
        <v>30211135.210000001</v>
      </c>
      <c r="J10" s="67">
        <f t="shared" si="0"/>
        <v>32467480.620000005</v>
      </c>
      <c r="K10" s="67">
        <v>30871487.780000001</v>
      </c>
      <c r="L10" s="46"/>
      <c r="M10" s="46"/>
      <c r="N10" s="46"/>
      <c r="O10" s="46"/>
      <c r="P10" s="60">
        <f>SUM(D10:O10)</f>
        <v>223255146.83000001</v>
      </c>
      <c r="Q10" s="28"/>
      <c r="R10" s="28"/>
      <c r="S10" s="28"/>
      <c r="T10" s="29"/>
      <c r="U10" s="28"/>
    </row>
    <row r="11" spans="1:24" ht="39" customHeight="1" x14ac:dyDescent="0.25">
      <c r="A11" s="61" t="s">
        <v>13</v>
      </c>
      <c r="B11" s="66">
        <v>280912552</v>
      </c>
      <c r="C11" s="68">
        <v>0</v>
      </c>
      <c r="D11" s="67">
        <v>20598149.850000001</v>
      </c>
      <c r="E11" s="58">
        <v>20621706.489999998</v>
      </c>
      <c r="F11" s="58">
        <v>22380552.699999999</v>
      </c>
      <c r="G11" s="58">
        <v>23040992.550000001</v>
      </c>
      <c r="H11" s="58">
        <v>22265362.5</v>
      </c>
      <c r="I11" s="58">
        <v>23065326.850000001</v>
      </c>
      <c r="J11" s="58">
        <v>20716146.510000002</v>
      </c>
      <c r="K11" s="65">
        <v>23563925.859999999</v>
      </c>
      <c r="L11" s="58"/>
      <c r="M11" s="58"/>
      <c r="N11" s="58"/>
      <c r="O11" s="58"/>
      <c r="P11" s="58">
        <f>SUM(D11:O11)</f>
        <v>176252163.31</v>
      </c>
      <c r="Q11" s="8"/>
      <c r="R11" s="8"/>
      <c r="S11" s="8"/>
      <c r="T11" s="8"/>
      <c r="U11" s="8"/>
    </row>
    <row r="12" spans="1:24" ht="25.5" customHeight="1" x14ac:dyDescent="0.25">
      <c r="A12" s="55" t="s">
        <v>14</v>
      </c>
      <c r="B12" s="38">
        <v>241730190</v>
      </c>
      <c r="C12" s="68">
        <v>0</v>
      </c>
      <c r="D12" s="69">
        <v>17816675.02</v>
      </c>
      <c r="E12" s="53">
        <v>17835175.02</v>
      </c>
      <c r="F12" s="53">
        <v>19641534.91</v>
      </c>
      <c r="G12" s="53">
        <v>20323628.949999999</v>
      </c>
      <c r="H12" s="53">
        <v>19438377.710000001</v>
      </c>
      <c r="I12" s="53">
        <v>20096048.219999999</v>
      </c>
      <c r="J12" s="53">
        <v>17947925.02</v>
      </c>
      <c r="K12" s="50">
        <v>20693003.02</v>
      </c>
      <c r="L12" s="53"/>
      <c r="M12" s="53"/>
      <c r="N12" s="38"/>
      <c r="O12" s="24"/>
      <c r="P12" s="38">
        <f>SUM(B12:O12)</f>
        <v>395522557.87</v>
      </c>
      <c r="Q12" s="8"/>
      <c r="R12" s="8"/>
      <c r="S12" s="8"/>
      <c r="T12" s="8"/>
      <c r="U12" s="8"/>
    </row>
    <row r="13" spans="1:24" ht="27.75" customHeight="1" x14ac:dyDescent="0.25">
      <c r="A13" s="55" t="s">
        <v>15</v>
      </c>
      <c r="B13" s="63">
        <v>6812000</v>
      </c>
      <c r="C13" s="68">
        <v>0</v>
      </c>
      <c r="D13" s="69">
        <v>71400</v>
      </c>
      <c r="E13" s="53">
        <v>71400</v>
      </c>
      <c r="F13" s="53">
        <v>71400</v>
      </c>
      <c r="G13" s="53">
        <v>71400</v>
      </c>
      <c r="H13" s="53">
        <v>71400</v>
      </c>
      <c r="I13" s="53">
        <v>36400</v>
      </c>
      <c r="J13" s="53">
        <v>36400</v>
      </c>
      <c r="K13" s="50">
        <v>104928.2</v>
      </c>
      <c r="L13" s="53"/>
      <c r="M13" s="53"/>
      <c r="N13" s="38"/>
      <c r="O13" s="24"/>
      <c r="P13" s="38">
        <f>SUM(D13:O13)</f>
        <v>534728.19999999995</v>
      </c>
      <c r="Q13" s="8"/>
      <c r="R13" s="8"/>
      <c r="S13" s="8"/>
      <c r="T13" s="8"/>
      <c r="U13" s="8"/>
    </row>
    <row r="14" spans="1:24" ht="47.25" customHeight="1" x14ac:dyDescent="0.25">
      <c r="A14" s="55" t="s">
        <v>16</v>
      </c>
      <c r="B14" s="63">
        <v>945000</v>
      </c>
      <c r="C14" s="68">
        <v>0</v>
      </c>
      <c r="D14" s="53"/>
      <c r="E14" s="53"/>
      <c r="F14" s="53"/>
      <c r="G14" s="53"/>
      <c r="H14" s="53"/>
      <c r="I14" s="53"/>
      <c r="J14" s="53"/>
      <c r="K14" s="50"/>
      <c r="L14" s="53"/>
      <c r="M14" s="53"/>
      <c r="N14" s="38"/>
      <c r="O14" s="53"/>
      <c r="P14" s="38"/>
      <c r="Q14" s="8"/>
      <c r="R14" s="8"/>
      <c r="S14" s="8"/>
      <c r="T14" s="8"/>
      <c r="U14" s="8"/>
    </row>
    <row r="15" spans="1:24" ht="41.25" customHeight="1" x14ac:dyDescent="0.25">
      <c r="A15" s="55" t="s">
        <v>17</v>
      </c>
      <c r="B15" s="63"/>
      <c r="C15" s="68">
        <v>0</v>
      </c>
      <c r="D15" s="38"/>
      <c r="E15" s="53"/>
      <c r="F15" s="53"/>
      <c r="G15" s="53"/>
      <c r="H15" s="53"/>
      <c r="I15" s="53"/>
      <c r="J15" s="53"/>
      <c r="K15" s="32"/>
      <c r="L15" s="53"/>
      <c r="M15" s="53"/>
      <c r="N15" s="38"/>
      <c r="O15" s="53"/>
      <c r="P15" s="38"/>
      <c r="Q15" s="8"/>
      <c r="R15" s="8"/>
      <c r="S15" s="8"/>
      <c r="T15" s="8"/>
      <c r="U15" s="8"/>
    </row>
    <row r="16" spans="1:24" ht="45.75" customHeight="1" x14ac:dyDescent="0.25">
      <c r="A16" s="55" t="s">
        <v>18</v>
      </c>
      <c r="B16" s="63">
        <v>31425362</v>
      </c>
      <c r="C16" s="68">
        <v>0</v>
      </c>
      <c r="D16" s="69">
        <v>2710074.83</v>
      </c>
      <c r="E16" s="53">
        <v>2715131.47</v>
      </c>
      <c r="F16" s="53">
        <v>2667617.79</v>
      </c>
      <c r="G16" s="53">
        <v>2645963.6</v>
      </c>
      <c r="H16" s="53">
        <v>2755584.79</v>
      </c>
      <c r="I16" s="53">
        <v>2932878.63</v>
      </c>
      <c r="J16" s="53">
        <v>2731821.49</v>
      </c>
      <c r="K16" s="50">
        <v>2765994.64</v>
      </c>
      <c r="L16" s="53"/>
      <c r="M16" s="53"/>
      <c r="N16" s="38"/>
      <c r="O16" s="24"/>
      <c r="P16" s="38">
        <f>SUM(D16:O16)</f>
        <v>21925067.240000002</v>
      </c>
      <c r="Q16" s="8"/>
      <c r="R16" s="8"/>
      <c r="S16" s="8"/>
      <c r="T16" s="8"/>
      <c r="U16" s="8"/>
    </row>
    <row r="17" spans="1:21" ht="30.75" customHeight="1" x14ac:dyDescent="0.25">
      <c r="A17" s="61" t="s">
        <v>19</v>
      </c>
      <c r="B17" s="66">
        <v>36796960</v>
      </c>
      <c r="C17" s="68">
        <v>0</v>
      </c>
      <c r="D17" s="67">
        <v>593116.26</v>
      </c>
      <c r="E17" s="58">
        <v>2037994.63</v>
      </c>
      <c r="F17" s="58">
        <v>1208914.1299999999</v>
      </c>
      <c r="G17" s="58">
        <v>1408270.51</v>
      </c>
      <c r="H17" s="58">
        <v>2712839.27</v>
      </c>
      <c r="I17" s="58">
        <v>1548925.06</v>
      </c>
      <c r="J17" s="58">
        <v>5043080.33</v>
      </c>
      <c r="K17" s="65">
        <v>2804448.03</v>
      </c>
      <c r="L17" s="58"/>
      <c r="M17" s="58"/>
      <c r="N17" s="58"/>
      <c r="O17" s="58"/>
      <c r="P17" s="58">
        <f>SUM(D17:O17)</f>
        <v>17357588.219999999</v>
      </c>
      <c r="Q17" s="8"/>
      <c r="R17" s="8"/>
      <c r="S17" s="8"/>
      <c r="T17" s="8"/>
      <c r="U17" s="8"/>
    </row>
    <row r="18" spans="1:21" ht="30" customHeight="1" x14ac:dyDescent="0.25">
      <c r="A18" s="55" t="s">
        <v>20</v>
      </c>
      <c r="B18" s="63">
        <v>6342960</v>
      </c>
      <c r="C18" s="68">
        <v>0</v>
      </c>
      <c r="D18" s="69">
        <v>593116.26</v>
      </c>
      <c r="E18" s="53">
        <v>1055981.83</v>
      </c>
      <c r="F18" s="53">
        <v>726431.66</v>
      </c>
      <c r="G18" s="53">
        <v>775321.38</v>
      </c>
      <c r="H18" s="53">
        <v>798563.29</v>
      </c>
      <c r="I18" s="53">
        <v>792874.9</v>
      </c>
      <c r="J18" s="53">
        <v>990208.34</v>
      </c>
      <c r="K18" s="50">
        <v>621676.71</v>
      </c>
      <c r="L18" s="53"/>
      <c r="M18" s="53"/>
      <c r="N18" s="38"/>
      <c r="O18" s="24"/>
      <c r="P18" s="38">
        <f>SUM(D18:O18)</f>
        <v>6354174.3700000001</v>
      </c>
      <c r="Q18" s="8"/>
      <c r="R18" s="8"/>
      <c r="S18" s="8"/>
      <c r="T18" s="8"/>
      <c r="U18" s="8"/>
    </row>
    <row r="19" spans="1:21" ht="48.75" customHeight="1" x14ac:dyDescent="0.25">
      <c r="A19" s="34" t="s">
        <v>21</v>
      </c>
      <c r="B19" s="55">
        <v>1750000</v>
      </c>
      <c r="C19" s="68">
        <v>0</v>
      </c>
      <c r="D19" s="38"/>
      <c r="E19" s="53"/>
      <c r="F19" s="53">
        <v>6096.4</v>
      </c>
      <c r="G19" s="53">
        <v>130736</v>
      </c>
      <c r="H19" s="53">
        <v>150800</v>
      </c>
      <c r="I19" s="53">
        <v>87320</v>
      </c>
      <c r="J19" s="53">
        <v>104320</v>
      </c>
      <c r="K19" s="50">
        <v>670936.51</v>
      </c>
      <c r="L19" s="53"/>
      <c r="M19" s="53"/>
      <c r="N19" s="38"/>
      <c r="O19" s="24"/>
      <c r="P19" s="38">
        <f t="shared" ref="P19:P26" si="1">SUM(D19:O19)</f>
        <v>1150208.9100000001</v>
      </c>
      <c r="Q19" s="24"/>
      <c r="R19" s="8"/>
      <c r="S19" s="8"/>
      <c r="T19" s="8"/>
      <c r="U19" s="8"/>
    </row>
    <row r="20" spans="1:21" x14ac:dyDescent="0.25">
      <c r="A20" s="34" t="s">
        <v>22</v>
      </c>
      <c r="B20" s="55">
        <v>2570000</v>
      </c>
      <c r="C20" s="68">
        <v>0</v>
      </c>
      <c r="D20" s="38"/>
      <c r="E20" s="53">
        <v>64350</v>
      </c>
      <c r="F20" s="53">
        <v>92100</v>
      </c>
      <c r="G20" s="53"/>
      <c r="H20" s="53">
        <v>403750</v>
      </c>
      <c r="I20" s="53">
        <v>118300</v>
      </c>
      <c r="J20" s="53">
        <v>626948.56000000006</v>
      </c>
      <c r="K20" s="50">
        <v>84400</v>
      </c>
      <c r="L20" s="53"/>
      <c r="M20" s="53"/>
      <c r="N20" s="38"/>
      <c r="O20" s="24"/>
      <c r="P20" s="38">
        <f t="shared" si="1"/>
        <v>1389848.56</v>
      </c>
      <c r="Q20" s="8"/>
      <c r="R20" s="8"/>
      <c r="S20" s="8"/>
      <c r="T20" s="8"/>
      <c r="U20" s="8"/>
    </row>
    <row r="21" spans="1:21" ht="40.5" customHeight="1" x14ac:dyDescent="0.25">
      <c r="A21" s="34" t="s">
        <v>23</v>
      </c>
      <c r="B21" s="55">
        <v>350000</v>
      </c>
      <c r="C21" s="68">
        <v>0</v>
      </c>
      <c r="D21" s="38"/>
      <c r="E21" s="53"/>
      <c r="F21" s="53"/>
      <c r="G21" s="53"/>
      <c r="H21" s="53">
        <v>175000</v>
      </c>
      <c r="I21" s="53"/>
      <c r="J21" s="53">
        <v>397902.35</v>
      </c>
      <c r="K21" s="50"/>
      <c r="L21" s="53"/>
      <c r="M21" s="53"/>
      <c r="N21" s="38"/>
      <c r="O21" s="24"/>
      <c r="P21" s="38">
        <f t="shared" si="1"/>
        <v>572902.35</v>
      </c>
      <c r="Q21" s="8"/>
      <c r="R21" s="8"/>
      <c r="S21" s="8"/>
      <c r="T21" s="8"/>
      <c r="U21" s="8"/>
    </row>
    <row r="22" spans="1:21" ht="30.75" customHeight="1" x14ac:dyDescent="0.25">
      <c r="A22" s="34" t="s">
        <v>24</v>
      </c>
      <c r="B22" s="63">
        <v>6100000</v>
      </c>
      <c r="C22" s="68">
        <v>0</v>
      </c>
      <c r="D22" s="53"/>
      <c r="E22" s="53">
        <v>165020</v>
      </c>
      <c r="F22" s="53">
        <v>87280</v>
      </c>
      <c r="G22" s="53">
        <v>313812.84000000003</v>
      </c>
      <c r="H22" s="53">
        <v>-18990.63</v>
      </c>
      <c r="I22" s="53">
        <v>323995</v>
      </c>
      <c r="J22" s="53">
        <v>310514.40000000002</v>
      </c>
      <c r="K22" s="50">
        <v>120935</v>
      </c>
      <c r="L22" s="53"/>
      <c r="M22" s="53"/>
      <c r="N22" s="38"/>
      <c r="O22" s="24"/>
      <c r="P22" s="38">
        <f t="shared" si="1"/>
        <v>1302566.6100000001</v>
      </c>
      <c r="Q22" s="8"/>
      <c r="R22" s="8"/>
      <c r="S22" s="8"/>
      <c r="T22" s="8"/>
      <c r="U22" s="8"/>
    </row>
    <row r="23" spans="1:21" ht="24.75" customHeight="1" x14ac:dyDescent="0.25">
      <c r="A23" s="34" t="s">
        <v>25</v>
      </c>
      <c r="B23" s="55">
        <v>1800000</v>
      </c>
      <c r="C23" s="68">
        <v>0</v>
      </c>
      <c r="D23" s="38"/>
      <c r="E23" s="53"/>
      <c r="F23" s="53"/>
      <c r="G23" s="53"/>
      <c r="H23" s="53"/>
      <c r="I23" s="53"/>
      <c r="J23" s="53">
        <v>1885471.69</v>
      </c>
      <c r="K23" s="50"/>
      <c r="L23" s="53"/>
      <c r="M23" s="53"/>
      <c r="N23" s="38"/>
      <c r="O23" s="38"/>
      <c r="P23" s="38">
        <f t="shared" si="1"/>
        <v>1885471.69</v>
      </c>
      <c r="Q23" s="8"/>
      <c r="R23" s="8"/>
      <c r="S23" s="8"/>
      <c r="T23" s="8"/>
      <c r="U23" s="8"/>
    </row>
    <row r="24" spans="1:21" ht="69.75" customHeight="1" x14ac:dyDescent="0.25">
      <c r="A24" s="34" t="s">
        <v>26</v>
      </c>
      <c r="B24" s="55">
        <v>4400000</v>
      </c>
      <c r="C24" s="68">
        <v>0</v>
      </c>
      <c r="D24" s="38"/>
      <c r="E24" s="53">
        <v>55914.3</v>
      </c>
      <c r="F24" s="53">
        <v>268670.07</v>
      </c>
      <c r="G24" s="53">
        <v>151190.69</v>
      </c>
      <c r="H24" s="53">
        <v>489923.81</v>
      </c>
      <c r="I24" s="53">
        <v>103791.78</v>
      </c>
      <c r="J24" s="53">
        <v>66879.27</v>
      </c>
      <c r="K24" s="50">
        <v>519696.21</v>
      </c>
      <c r="L24" s="53"/>
      <c r="M24" s="53"/>
      <c r="N24" s="38"/>
      <c r="O24" s="38"/>
      <c r="P24" s="38">
        <f t="shared" si="1"/>
        <v>1656066.13</v>
      </c>
      <c r="Q24" s="8"/>
      <c r="R24" s="8"/>
      <c r="S24" s="8"/>
      <c r="T24" s="8"/>
      <c r="U24" s="8"/>
    </row>
    <row r="25" spans="1:21" ht="76.5" customHeight="1" x14ac:dyDescent="0.25">
      <c r="A25" s="34" t="s">
        <v>27</v>
      </c>
      <c r="B25" s="55">
        <v>10734000</v>
      </c>
      <c r="C25" s="68">
        <v>0</v>
      </c>
      <c r="D25" s="53"/>
      <c r="E25" s="53">
        <v>656756</v>
      </c>
      <c r="F25" s="53">
        <v>4720</v>
      </c>
      <c r="G25" s="53"/>
      <c r="H25" s="53">
        <v>305028.39</v>
      </c>
      <c r="I25" s="38">
        <v>83780</v>
      </c>
      <c r="J25" s="53">
        <v>391553.2</v>
      </c>
      <c r="K25" s="50">
        <v>545330</v>
      </c>
      <c r="L25" s="53"/>
      <c r="M25" s="53"/>
      <c r="N25" s="38"/>
      <c r="O25" s="38"/>
      <c r="P25" s="38">
        <f t="shared" si="1"/>
        <v>1987167.59</v>
      </c>
      <c r="Q25" s="8"/>
      <c r="R25" s="8"/>
      <c r="S25" s="8"/>
      <c r="T25" s="8"/>
      <c r="U25" s="8"/>
    </row>
    <row r="26" spans="1:21" ht="34.5" customHeight="1" x14ac:dyDescent="0.25">
      <c r="A26" s="34" t="s">
        <v>28</v>
      </c>
      <c r="B26" s="55">
        <v>2750000</v>
      </c>
      <c r="C26" s="68">
        <v>0</v>
      </c>
      <c r="D26" s="38"/>
      <c r="E26" s="53">
        <v>39972.5</v>
      </c>
      <c r="F26" s="53">
        <v>23616</v>
      </c>
      <c r="G26" s="53">
        <v>37209.599999999999</v>
      </c>
      <c r="H26" s="38">
        <v>408764.41</v>
      </c>
      <c r="I26" s="38">
        <v>38863.300000000003</v>
      </c>
      <c r="J26" s="53">
        <v>186039.41</v>
      </c>
      <c r="K26" s="50">
        <v>241473.6</v>
      </c>
      <c r="L26" s="53"/>
      <c r="M26" s="38"/>
      <c r="N26" s="38"/>
      <c r="O26" s="38"/>
      <c r="P26" s="38">
        <f t="shared" si="1"/>
        <v>975938.82000000007</v>
      </c>
      <c r="Q26" s="8"/>
      <c r="R26" s="8"/>
      <c r="S26" s="8"/>
      <c r="T26" s="8"/>
      <c r="U26" s="8"/>
    </row>
    <row r="27" spans="1:21" ht="27" customHeight="1" x14ac:dyDescent="0.25">
      <c r="A27" s="31" t="s">
        <v>29</v>
      </c>
      <c r="B27" s="58">
        <v>41826500</v>
      </c>
      <c r="C27" s="68">
        <v>0</v>
      </c>
      <c r="D27" s="70"/>
      <c r="E27" s="58">
        <v>1374615.75</v>
      </c>
      <c r="F27" s="58">
        <v>3805426.78</v>
      </c>
      <c r="G27" s="58">
        <v>3911625.33</v>
      </c>
      <c r="H27" s="58">
        <v>2406520.31</v>
      </c>
      <c r="I27" s="58">
        <v>2989117.07</v>
      </c>
      <c r="J27" s="58">
        <v>1566003.78</v>
      </c>
      <c r="K27" s="65">
        <v>4602816.05</v>
      </c>
      <c r="L27" s="58"/>
      <c r="M27" s="58"/>
      <c r="N27" s="58"/>
      <c r="O27" s="58"/>
      <c r="P27" s="58">
        <f>SUM(E27:O27)</f>
        <v>20656125.07</v>
      </c>
      <c r="Q27" s="8"/>
      <c r="R27" s="8"/>
      <c r="S27" s="8"/>
      <c r="T27" s="8"/>
      <c r="U27" s="8"/>
    </row>
    <row r="28" spans="1:21" ht="39" customHeight="1" x14ac:dyDescent="0.25">
      <c r="A28" s="34" t="s">
        <v>30</v>
      </c>
      <c r="B28" s="55">
        <v>17400000</v>
      </c>
      <c r="C28" s="68">
        <v>0</v>
      </c>
      <c r="D28" s="38"/>
      <c r="E28" s="38"/>
      <c r="F28" s="53"/>
      <c r="G28" s="53">
        <v>41895.33</v>
      </c>
      <c r="H28" s="53">
        <v>50904.25</v>
      </c>
      <c r="I28" s="53">
        <v>160544.01</v>
      </c>
      <c r="J28" s="53">
        <v>100410.94</v>
      </c>
      <c r="K28" s="50">
        <v>16940.3</v>
      </c>
      <c r="L28" s="53"/>
      <c r="M28" s="53"/>
      <c r="N28" s="32"/>
      <c r="O28" s="32"/>
      <c r="P28" s="38">
        <f>SUM(D28:O28)</f>
        <v>370694.83</v>
      </c>
      <c r="Q28" s="8"/>
      <c r="R28" s="8"/>
      <c r="S28" s="8"/>
      <c r="T28" s="8"/>
      <c r="U28" s="8"/>
    </row>
    <row r="29" spans="1:21" ht="37.5" customHeight="1" x14ac:dyDescent="0.25">
      <c r="A29" s="34" t="s">
        <v>31</v>
      </c>
      <c r="B29" s="55">
        <v>763000</v>
      </c>
      <c r="C29" s="68">
        <v>0</v>
      </c>
      <c r="D29" s="38"/>
      <c r="E29" s="38"/>
      <c r="F29" s="53"/>
      <c r="G29" s="53"/>
      <c r="H29" s="53"/>
      <c r="I29" s="53">
        <v>1416</v>
      </c>
      <c r="J29" s="53">
        <v>2764</v>
      </c>
      <c r="K29" s="50"/>
      <c r="L29" s="38"/>
      <c r="M29" s="53"/>
      <c r="N29" s="32"/>
      <c r="O29" s="32"/>
      <c r="P29" s="38">
        <f t="shared" ref="P29:P35" si="2">SUM(D29:O29)</f>
        <v>4180</v>
      </c>
      <c r="Q29" s="8"/>
      <c r="R29" s="8"/>
      <c r="S29" s="8"/>
      <c r="T29" s="8"/>
      <c r="U29" s="8"/>
    </row>
    <row r="30" spans="1:21" ht="39" customHeight="1" x14ac:dyDescent="0.25">
      <c r="A30" s="34" t="s">
        <v>32</v>
      </c>
      <c r="B30" s="55">
        <v>1500000</v>
      </c>
      <c r="C30" s="68">
        <v>0</v>
      </c>
      <c r="D30" s="38"/>
      <c r="E30" s="53">
        <v>409.8</v>
      </c>
      <c r="F30" s="53"/>
      <c r="G30" s="53">
        <v>2870</v>
      </c>
      <c r="H30" s="53">
        <v>22617.74</v>
      </c>
      <c r="I30" s="53">
        <v>264575.11</v>
      </c>
      <c r="J30" s="53">
        <v>234132.84</v>
      </c>
      <c r="K30" s="50">
        <v>106925.72</v>
      </c>
      <c r="L30" s="38"/>
      <c r="M30" s="53"/>
      <c r="N30" s="32"/>
      <c r="O30" s="32"/>
      <c r="P30" s="38">
        <f t="shared" si="2"/>
        <v>631531.21</v>
      </c>
      <c r="Q30" s="8"/>
      <c r="R30" s="8"/>
      <c r="S30" s="8"/>
      <c r="T30" s="8"/>
      <c r="U30" s="8"/>
    </row>
    <row r="31" spans="1:21" ht="49.5" customHeight="1" x14ac:dyDescent="0.25">
      <c r="A31" s="34" t="s">
        <v>33</v>
      </c>
      <c r="B31" s="55"/>
      <c r="C31" s="68">
        <v>0</v>
      </c>
      <c r="D31" s="38"/>
      <c r="E31" s="38"/>
      <c r="F31" s="53"/>
      <c r="G31" s="53"/>
      <c r="H31" s="53"/>
      <c r="I31" s="53"/>
      <c r="J31" s="48"/>
      <c r="K31" s="50"/>
      <c r="L31" s="38"/>
      <c r="M31" s="53"/>
      <c r="N31" s="32"/>
      <c r="O31" s="32"/>
      <c r="P31" s="38">
        <f t="shared" si="2"/>
        <v>0</v>
      </c>
      <c r="Q31" s="8"/>
      <c r="R31" s="8"/>
      <c r="S31" s="8"/>
      <c r="T31" s="8"/>
      <c r="U31" s="8"/>
    </row>
    <row r="32" spans="1:21" ht="45" customHeight="1" x14ac:dyDescent="0.25">
      <c r="A32" s="34" t="s">
        <v>34</v>
      </c>
      <c r="B32" s="55">
        <v>2450000</v>
      </c>
      <c r="C32" s="68">
        <v>0</v>
      </c>
      <c r="D32" s="38"/>
      <c r="E32" s="38">
        <v>5826.25</v>
      </c>
      <c r="F32" s="53">
        <v>220421.05</v>
      </c>
      <c r="G32" s="53"/>
      <c r="H32" s="53">
        <v>363605.84</v>
      </c>
      <c r="I32" s="53">
        <v>29893</v>
      </c>
      <c r="J32" s="53">
        <v>939586.8</v>
      </c>
      <c r="K32" s="50">
        <v>1933231.52</v>
      </c>
      <c r="L32" s="32"/>
      <c r="M32" s="53"/>
      <c r="N32" s="32"/>
      <c r="O32" s="32"/>
      <c r="P32" s="38">
        <f>SUM(D32:O32)</f>
        <v>3492564.46</v>
      </c>
      <c r="Q32" s="8"/>
      <c r="R32" s="8"/>
      <c r="S32" s="8"/>
      <c r="T32" s="8"/>
      <c r="U32" s="8"/>
    </row>
    <row r="33" spans="1:21" ht="47.25" customHeight="1" x14ac:dyDescent="0.25">
      <c r="A33" s="34" t="s">
        <v>35</v>
      </c>
      <c r="B33" s="55">
        <v>857500</v>
      </c>
      <c r="C33" s="68">
        <v>0</v>
      </c>
      <c r="D33" s="38"/>
      <c r="E33" s="38">
        <v>26652</v>
      </c>
      <c r="F33" s="53">
        <v>268749.71999999997</v>
      </c>
      <c r="G33" s="53">
        <v>875560</v>
      </c>
      <c r="H33" s="53">
        <v>1770561.79</v>
      </c>
      <c r="I33" s="53">
        <v>977516.95</v>
      </c>
      <c r="J33" s="53">
        <v>166347.17000000001</v>
      </c>
      <c r="K33" s="50">
        <v>42249.31</v>
      </c>
      <c r="L33" s="32"/>
      <c r="M33" s="53"/>
      <c r="N33" s="32"/>
      <c r="O33" s="32"/>
      <c r="P33" s="38">
        <f t="shared" si="2"/>
        <v>4127636.94</v>
      </c>
      <c r="Q33" s="8"/>
      <c r="R33" s="8"/>
      <c r="S33" s="8"/>
      <c r="T33" s="8"/>
      <c r="U33" s="8"/>
    </row>
    <row r="34" spans="1:21" ht="73.5" customHeight="1" x14ac:dyDescent="0.25">
      <c r="A34" s="34" t="s">
        <v>36</v>
      </c>
      <c r="B34" s="55">
        <v>17451000</v>
      </c>
      <c r="C34" s="68">
        <v>0</v>
      </c>
      <c r="D34" s="38"/>
      <c r="E34" s="38">
        <v>1332828</v>
      </c>
      <c r="F34" s="53">
        <v>3235786</v>
      </c>
      <c r="G34" s="53">
        <v>2989000</v>
      </c>
      <c r="H34" s="53"/>
      <c r="I34" s="53">
        <v>1500000</v>
      </c>
      <c r="J34" s="48">
        <v>25391.439999999999</v>
      </c>
      <c r="K34" s="50">
        <v>2500000</v>
      </c>
      <c r="L34" s="32"/>
      <c r="M34" s="53"/>
      <c r="N34" s="32"/>
      <c r="O34" s="32"/>
      <c r="P34" s="38">
        <f>SUM(D34:O34)</f>
        <v>11583005.439999999</v>
      </c>
      <c r="Q34" s="8"/>
      <c r="R34" s="8"/>
      <c r="S34" s="8"/>
      <c r="T34" s="8"/>
      <c r="U34" s="8"/>
    </row>
    <row r="35" spans="1:21" ht="59.25" customHeight="1" x14ac:dyDescent="0.25">
      <c r="A35" s="34" t="s">
        <v>37</v>
      </c>
      <c r="B35" s="55"/>
      <c r="C35" s="68">
        <v>0</v>
      </c>
      <c r="D35" s="38"/>
      <c r="E35" s="38"/>
      <c r="F35" s="53"/>
      <c r="G35" s="53"/>
      <c r="H35" s="53"/>
      <c r="I35" s="53"/>
      <c r="J35" s="53"/>
      <c r="K35" s="50"/>
      <c r="L35" s="32"/>
      <c r="M35" s="53"/>
      <c r="N35" s="32"/>
      <c r="O35" s="32"/>
      <c r="P35" s="38">
        <f t="shared" si="2"/>
        <v>0</v>
      </c>
      <c r="Q35" s="8"/>
      <c r="R35" s="8"/>
      <c r="S35" s="8"/>
      <c r="T35" s="8"/>
      <c r="U35" s="8"/>
    </row>
    <row r="36" spans="1:21" ht="34.5" customHeight="1" x14ac:dyDescent="0.25">
      <c r="A36" s="34" t="s">
        <v>38</v>
      </c>
      <c r="B36" s="55">
        <v>1405000</v>
      </c>
      <c r="C36" s="68">
        <v>0</v>
      </c>
      <c r="D36" s="40"/>
      <c r="E36" s="53">
        <v>8899.7000000000007</v>
      </c>
      <c r="F36" s="53">
        <v>80470.009999999995</v>
      </c>
      <c r="G36" s="53">
        <v>2300</v>
      </c>
      <c r="H36" s="53">
        <v>198830.69</v>
      </c>
      <c r="I36" s="53">
        <v>55172</v>
      </c>
      <c r="J36" s="53">
        <v>97370.59</v>
      </c>
      <c r="K36" s="50">
        <v>3469.2</v>
      </c>
      <c r="L36" s="53"/>
      <c r="M36" s="53"/>
      <c r="N36" s="32"/>
      <c r="O36" s="32"/>
      <c r="P36" s="38">
        <f>SUM(D36:O36)</f>
        <v>446512.19</v>
      </c>
      <c r="Q36" s="8"/>
      <c r="R36" s="8"/>
      <c r="S36" s="8"/>
      <c r="T36" s="8"/>
      <c r="U36" s="8"/>
    </row>
    <row r="37" spans="1:21" ht="32.25" customHeight="1" x14ac:dyDescent="0.25">
      <c r="A37" s="31" t="s">
        <v>39</v>
      </c>
      <c r="B37" s="58">
        <v>2288750</v>
      </c>
      <c r="C37" s="68">
        <v>0</v>
      </c>
      <c r="D37" s="39"/>
      <c r="E37" s="52"/>
      <c r="F37" s="58">
        <v>1101194</v>
      </c>
      <c r="G37" s="42"/>
      <c r="H37" s="58"/>
      <c r="I37" s="58"/>
      <c r="J37" s="58">
        <v>0</v>
      </c>
      <c r="K37" s="65"/>
      <c r="L37" s="58"/>
      <c r="M37" s="58"/>
      <c r="N37" s="58"/>
      <c r="O37" s="58"/>
      <c r="P37" s="58">
        <f>SUM(E37:O37)</f>
        <v>1101194</v>
      </c>
      <c r="Q37" s="8"/>
      <c r="R37" s="8"/>
      <c r="S37" s="8"/>
      <c r="T37" s="8"/>
      <c r="U37" s="8"/>
    </row>
    <row r="38" spans="1:21" ht="51.75" customHeight="1" x14ac:dyDescent="0.25">
      <c r="A38" s="34" t="s">
        <v>40</v>
      </c>
      <c r="B38" s="55">
        <v>2288750</v>
      </c>
      <c r="C38" s="68">
        <v>0</v>
      </c>
      <c r="D38" s="38"/>
      <c r="E38" s="53"/>
      <c r="F38" s="53"/>
      <c r="G38" s="38"/>
      <c r="H38" s="53"/>
      <c r="I38" s="53"/>
      <c r="J38" s="53"/>
      <c r="K38" s="50"/>
      <c r="L38" s="45"/>
      <c r="M38" s="53"/>
      <c r="N38" s="53"/>
      <c r="O38" s="53"/>
      <c r="P38" s="38"/>
      <c r="Q38" s="8"/>
      <c r="R38" s="8"/>
      <c r="S38" s="8"/>
      <c r="T38" s="8"/>
      <c r="U38" s="8"/>
    </row>
    <row r="39" spans="1:21" ht="84.75" customHeight="1" x14ac:dyDescent="0.25">
      <c r="A39" s="34" t="s">
        <v>41</v>
      </c>
      <c r="B39" s="55"/>
      <c r="C39" s="68">
        <v>0</v>
      </c>
      <c r="D39" s="38"/>
      <c r="E39" s="52"/>
      <c r="F39" s="38"/>
      <c r="G39" s="38"/>
      <c r="H39" s="38"/>
      <c r="I39" s="38"/>
      <c r="J39" s="53"/>
      <c r="K39" s="50"/>
      <c r="L39" s="32"/>
      <c r="M39" s="32"/>
      <c r="N39" s="32"/>
      <c r="O39" s="42"/>
      <c r="P39" s="38"/>
      <c r="Q39" s="8"/>
      <c r="R39" s="8"/>
      <c r="S39" s="8"/>
      <c r="T39" s="8"/>
      <c r="U39" s="8"/>
    </row>
    <row r="40" spans="1:21" ht="96" customHeight="1" x14ac:dyDescent="0.25">
      <c r="A40" s="34" t="s">
        <v>42</v>
      </c>
      <c r="B40" s="55"/>
      <c r="C40" s="68">
        <v>0</v>
      </c>
      <c r="D40" s="38"/>
      <c r="E40" s="52"/>
      <c r="F40" s="38"/>
      <c r="G40" s="38"/>
      <c r="H40" s="38"/>
      <c r="I40" s="38"/>
      <c r="J40" s="53"/>
      <c r="K40" s="32"/>
      <c r="L40" s="32"/>
      <c r="M40" s="32"/>
      <c r="N40" s="32"/>
      <c r="O40" s="32"/>
      <c r="P40" s="38"/>
      <c r="Q40" s="8"/>
      <c r="R40" s="8"/>
      <c r="S40" s="8"/>
      <c r="T40" s="8"/>
      <c r="U40" s="8"/>
    </row>
    <row r="41" spans="1:21" ht="75" customHeight="1" x14ac:dyDescent="0.25">
      <c r="A41" s="34" t="s">
        <v>43</v>
      </c>
      <c r="B41" s="55"/>
      <c r="C41" s="68">
        <v>0</v>
      </c>
      <c r="D41" s="38"/>
      <c r="E41" s="52"/>
      <c r="F41" s="38"/>
      <c r="G41" s="38"/>
      <c r="H41" s="38"/>
      <c r="I41" s="38"/>
      <c r="J41" s="53"/>
      <c r="K41" s="32"/>
      <c r="L41" s="32"/>
      <c r="M41" s="32"/>
      <c r="N41" s="32"/>
      <c r="O41" s="32"/>
      <c r="P41" s="38"/>
      <c r="Q41" s="8"/>
      <c r="R41" s="8"/>
      <c r="S41" s="8"/>
      <c r="T41" s="8"/>
      <c r="U41" s="8"/>
    </row>
    <row r="42" spans="1:21" ht="69.75" customHeight="1" x14ac:dyDescent="0.25">
      <c r="A42" s="34" t="s">
        <v>44</v>
      </c>
      <c r="B42" s="55"/>
      <c r="C42" s="68">
        <v>0</v>
      </c>
      <c r="D42" s="38"/>
      <c r="E42" s="52"/>
      <c r="F42" s="38"/>
      <c r="G42" s="38"/>
      <c r="H42" s="38"/>
      <c r="I42" s="38"/>
      <c r="J42" s="38"/>
      <c r="K42" s="32"/>
      <c r="L42" s="32"/>
      <c r="M42" s="32"/>
      <c r="N42" s="32"/>
      <c r="O42" s="32"/>
      <c r="P42" s="38"/>
      <c r="Q42" s="8"/>
      <c r="R42" s="8"/>
      <c r="S42" s="8"/>
      <c r="T42" s="8"/>
      <c r="U42" s="8"/>
    </row>
    <row r="43" spans="1:21" ht="58.5" customHeight="1" x14ac:dyDescent="0.25">
      <c r="A43" s="34" t="s">
        <v>45</v>
      </c>
      <c r="B43" s="55"/>
      <c r="C43" s="68">
        <v>0</v>
      </c>
      <c r="D43" s="38"/>
      <c r="E43" s="53"/>
      <c r="F43" s="58">
        <v>1101194</v>
      </c>
      <c r="G43" s="38"/>
      <c r="H43" s="38"/>
      <c r="I43" s="38"/>
      <c r="J43" s="58">
        <v>0</v>
      </c>
      <c r="K43" s="32"/>
      <c r="L43" s="32"/>
      <c r="M43" s="32"/>
      <c r="N43" s="32"/>
      <c r="O43" s="32"/>
      <c r="P43" s="58">
        <f>SUM(D43:O43)</f>
        <v>1101194</v>
      </c>
      <c r="Q43" s="8"/>
      <c r="R43" s="8"/>
      <c r="S43" s="8"/>
      <c r="T43" s="8"/>
      <c r="U43" s="8"/>
    </row>
    <row r="44" spans="1:21" ht="43.5" customHeight="1" x14ac:dyDescent="0.25">
      <c r="A44" s="34" t="s">
        <v>46</v>
      </c>
      <c r="B44" s="55"/>
      <c r="C44" s="68">
        <v>0</v>
      </c>
      <c r="D44" s="38"/>
      <c r="E44" s="52"/>
      <c r="F44" s="38"/>
      <c r="G44" s="38"/>
      <c r="H44" s="38"/>
      <c r="I44" s="38"/>
      <c r="J44" s="38"/>
      <c r="K44" s="32"/>
      <c r="L44" s="32"/>
      <c r="M44" s="32"/>
      <c r="N44" s="32"/>
      <c r="O44" s="32"/>
      <c r="P44" s="38"/>
      <c r="Q44" s="8"/>
      <c r="R44" s="8"/>
      <c r="S44" s="8"/>
      <c r="T44" s="8"/>
      <c r="U44" s="8"/>
    </row>
    <row r="45" spans="1:21" ht="43.5" customHeight="1" x14ac:dyDescent="0.25">
      <c r="A45" s="31" t="s">
        <v>47</v>
      </c>
      <c r="B45" s="54"/>
      <c r="C45" s="68">
        <v>0</v>
      </c>
      <c r="D45" s="39"/>
      <c r="E45" s="52"/>
      <c r="F45" s="39"/>
      <c r="G45" s="39"/>
      <c r="H45" s="39"/>
      <c r="I45" s="39"/>
      <c r="J45" s="39"/>
      <c r="K45" s="33"/>
      <c r="L45" s="33"/>
      <c r="M45" s="33"/>
      <c r="N45" s="33"/>
      <c r="O45" s="33"/>
      <c r="P45" s="39"/>
      <c r="Q45" s="12"/>
      <c r="R45" s="12"/>
      <c r="S45" s="12"/>
      <c r="T45" s="12"/>
      <c r="U45" s="12"/>
    </row>
    <row r="46" spans="1:21" ht="54.75" customHeight="1" x14ac:dyDescent="0.25">
      <c r="A46" s="34" t="s">
        <v>48</v>
      </c>
      <c r="B46" s="55"/>
      <c r="C46" s="68">
        <v>0</v>
      </c>
      <c r="D46" s="38"/>
      <c r="E46" s="52"/>
      <c r="F46" s="38"/>
      <c r="G46" s="38"/>
      <c r="H46" s="38"/>
      <c r="I46" s="38"/>
      <c r="J46" s="38"/>
      <c r="K46" s="32"/>
      <c r="L46" s="32"/>
      <c r="M46" s="32"/>
      <c r="N46" s="32"/>
      <c r="O46" s="32"/>
      <c r="P46" s="38"/>
      <c r="Q46" s="8"/>
      <c r="R46" s="8"/>
      <c r="S46" s="8"/>
      <c r="T46" s="8"/>
      <c r="U46" s="8"/>
    </row>
    <row r="47" spans="1:21" ht="65.25" customHeight="1" x14ac:dyDescent="0.25">
      <c r="A47" s="34" t="s">
        <v>49</v>
      </c>
      <c r="B47" s="55"/>
      <c r="C47" s="68">
        <v>0</v>
      </c>
      <c r="D47" s="38"/>
      <c r="E47" s="52"/>
      <c r="F47" s="38"/>
      <c r="G47" s="38"/>
      <c r="H47" s="38"/>
      <c r="I47" s="38"/>
      <c r="J47" s="38"/>
      <c r="K47" s="32"/>
      <c r="L47" s="32"/>
      <c r="M47" s="32"/>
      <c r="N47" s="32"/>
      <c r="O47" s="32"/>
      <c r="P47" s="38"/>
      <c r="Q47" s="8"/>
      <c r="R47" s="8"/>
      <c r="S47" s="8"/>
      <c r="T47" s="8"/>
      <c r="U47" s="8"/>
    </row>
    <row r="48" spans="1:21" ht="67.5" customHeight="1" x14ac:dyDescent="0.25">
      <c r="A48" s="34" t="s">
        <v>50</v>
      </c>
      <c r="B48" s="55"/>
      <c r="C48" s="68">
        <v>0</v>
      </c>
      <c r="D48" s="38"/>
      <c r="E48" s="52"/>
      <c r="F48" s="38"/>
      <c r="G48" s="38"/>
      <c r="H48" s="38"/>
      <c r="I48" s="38"/>
      <c r="J48" s="38"/>
      <c r="K48" s="32"/>
      <c r="L48" s="32"/>
      <c r="M48" s="32"/>
      <c r="N48" s="32"/>
      <c r="O48" s="32"/>
      <c r="P48" s="38"/>
      <c r="Q48" s="8"/>
      <c r="R48" s="8"/>
      <c r="S48" s="8"/>
      <c r="T48" s="8"/>
      <c r="U48" s="8"/>
    </row>
    <row r="49" spans="1:21" ht="59.25" customHeight="1" x14ac:dyDescent="0.25">
      <c r="A49" s="34" t="s">
        <v>51</v>
      </c>
      <c r="B49" s="55"/>
      <c r="C49" s="68">
        <v>0</v>
      </c>
      <c r="D49" s="38"/>
      <c r="E49" s="52"/>
      <c r="F49" s="38"/>
      <c r="G49" s="38"/>
      <c r="H49" s="38"/>
      <c r="I49" s="38"/>
      <c r="J49" s="38"/>
      <c r="K49" s="32"/>
      <c r="L49" s="32"/>
      <c r="M49" s="32"/>
      <c r="N49" s="32"/>
      <c r="O49" s="32"/>
      <c r="P49" s="38"/>
      <c r="Q49" s="8"/>
      <c r="R49" s="8"/>
      <c r="S49" s="8"/>
      <c r="T49" s="8"/>
      <c r="U49" s="8"/>
    </row>
    <row r="50" spans="1:21" ht="62.25" customHeight="1" x14ac:dyDescent="0.25">
      <c r="A50" s="34" t="s">
        <v>52</v>
      </c>
      <c r="B50" s="55"/>
      <c r="C50" s="68">
        <v>0</v>
      </c>
      <c r="D50" s="38"/>
      <c r="E50" s="38"/>
      <c r="F50" s="38"/>
      <c r="G50" s="38"/>
      <c r="H50" s="38"/>
      <c r="I50" s="38"/>
      <c r="J50" s="38"/>
      <c r="K50" s="32"/>
      <c r="L50" s="32"/>
      <c r="M50" s="32"/>
      <c r="N50" s="32"/>
      <c r="O50" s="32"/>
      <c r="P50" s="38"/>
      <c r="Q50" s="8"/>
      <c r="R50" s="8"/>
      <c r="S50" s="8"/>
      <c r="T50" s="8"/>
      <c r="U50" s="8"/>
    </row>
    <row r="51" spans="1:21" ht="55.5" customHeight="1" x14ac:dyDescent="0.25">
      <c r="A51" s="34" t="s">
        <v>53</v>
      </c>
      <c r="B51" s="55"/>
      <c r="C51" s="68">
        <v>0</v>
      </c>
      <c r="D51" s="38"/>
      <c r="E51" s="38"/>
      <c r="F51" s="38"/>
      <c r="G51" s="38"/>
      <c r="H51" s="38"/>
      <c r="I51" s="38"/>
      <c r="J51" s="38"/>
      <c r="K51" s="32"/>
      <c r="L51" s="32"/>
      <c r="M51" s="32"/>
      <c r="N51" s="32"/>
      <c r="O51" s="32"/>
      <c r="P51" s="38"/>
      <c r="Q51" s="8"/>
      <c r="R51" s="8"/>
      <c r="S51" s="8"/>
      <c r="T51" s="8"/>
      <c r="U51" s="8"/>
    </row>
    <row r="52" spans="1:21" ht="66" customHeight="1" x14ac:dyDescent="0.25">
      <c r="A52" s="34" t="s">
        <v>54</v>
      </c>
      <c r="B52" s="55"/>
      <c r="C52" s="68">
        <v>0</v>
      </c>
      <c r="D52" s="38"/>
      <c r="E52" s="38"/>
      <c r="F52" s="38"/>
      <c r="G52" s="38"/>
      <c r="H52" s="38"/>
      <c r="I52" s="38"/>
      <c r="J52" s="38"/>
      <c r="K52" s="32"/>
      <c r="L52" s="32"/>
      <c r="M52" s="32"/>
      <c r="N52" s="32"/>
      <c r="O52" s="32"/>
      <c r="P52" s="38"/>
      <c r="Q52" s="8"/>
      <c r="R52" s="8"/>
      <c r="S52" s="8"/>
      <c r="T52" s="8"/>
      <c r="U52" s="8"/>
    </row>
    <row r="53" spans="1:21" ht="43.5" customHeight="1" x14ac:dyDescent="0.25">
      <c r="A53" s="31" t="s">
        <v>55</v>
      </c>
      <c r="B53" s="58">
        <v>4347500</v>
      </c>
      <c r="C53" s="68">
        <v>0</v>
      </c>
      <c r="D53" s="39"/>
      <c r="E53" s="39"/>
      <c r="F53" s="58">
        <v>237762.16</v>
      </c>
      <c r="G53" s="58"/>
      <c r="H53" s="58"/>
      <c r="I53" s="58">
        <v>1544066.97</v>
      </c>
      <c r="J53" s="58">
        <v>5142250</v>
      </c>
      <c r="K53" s="58">
        <v>-99702.16</v>
      </c>
      <c r="L53" s="58"/>
      <c r="M53" s="58"/>
      <c r="N53" s="58"/>
      <c r="O53" s="58"/>
      <c r="P53" s="58">
        <f>SUM(D53:O53)</f>
        <v>6824376.9699999997</v>
      </c>
      <c r="Q53" s="8"/>
      <c r="R53" s="8"/>
      <c r="S53" s="8"/>
      <c r="T53" s="8"/>
      <c r="U53" s="8"/>
    </row>
    <row r="54" spans="1:21" ht="45.75" customHeight="1" x14ac:dyDescent="0.25">
      <c r="A54" s="34" t="s">
        <v>56</v>
      </c>
      <c r="B54" s="55">
        <v>3722500</v>
      </c>
      <c r="C54" s="68">
        <v>0</v>
      </c>
      <c r="D54" s="38"/>
      <c r="E54" s="38"/>
      <c r="F54" s="53">
        <v>237762.16</v>
      </c>
      <c r="G54" s="53"/>
      <c r="H54" s="38"/>
      <c r="I54" s="53">
        <v>0</v>
      </c>
      <c r="J54" s="53">
        <v>162250</v>
      </c>
      <c r="K54" s="50">
        <v>-99702.16</v>
      </c>
      <c r="L54" s="32"/>
      <c r="M54" s="53"/>
      <c r="N54" s="53"/>
      <c r="O54" s="53"/>
      <c r="P54" s="38">
        <f>SUM(D54:O54)</f>
        <v>300310</v>
      </c>
      <c r="Q54" s="8"/>
      <c r="R54" s="8"/>
      <c r="S54" s="8"/>
      <c r="T54" s="8"/>
      <c r="U54" s="8"/>
    </row>
    <row r="55" spans="1:21" ht="44.25" customHeight="1" x14ac:dyDescent="0.25">
      <c r="A55" s="34" t="s">
        <v>57</v>
      </c>
      <c r="B55" s="55">
        <v>125000</v>
      </c>
      <c r="C55" s="68">
        <v>0</v>
      </c>
      <c r="D55" s="38"/>
      <c r="E55" s="38"/>
      <c r="F55" s="38"/>
      <c r="G55" s="38"/>
      <c r="H55" s="38"/>
      <c r="I55" s="38"/>
      <c r="J55" s="53"/>
      <c r="K55" s="32"/>
      <c r="L55" s="32"/>
      <c r="M55" s="32"/>
      <c r="N55" s="32"/>
      <c r="O55" s="53"/>
      <c r="P55" s="38"/>
      <c r="Q55" s="8"/>
      <c r="R55" s="8"/>
      <c r="S55" s="8"/>
      <c r="T55" s="8"/>
      <c r="U55" s="8"/>
    </row>
    <row r="56" spans="1:21" ht="51" customHeight="1" x14ac:dyDescent="0.25">
      <c r="A56" s="34" t="s">
        <v>58</v>
      </c>
      <c r="B56" s="55">
        <v>500000</v>
      </c>
      <c r="C56" s="68">
        <v>0</v>
      </c>
      <c r="D56" s="38"/>
      <c r="E56" s="38"/>
      <c r="F56" s="38"/>
      <c r="G56" s="38"/>
      <c r="H56" s="38"/>
      <c r="I56" s="38"/>
      <c r="J56" s="53"/>
      <c r="K56" s="32"/>
      <c r="L56" s="32"/>
      <c r="M56" s="32"/>
      <c r="N56" s="32"/>
      <c r="O56" s="32"/>
      <c r="P56" s="38"/>
      <c r="Q56" s="8"/>
      <c r="R56" s="8"/>
      <c r="S56" s="8"/>
      <c r="T56" s="8"/>
      <c r="U56" s="8"/>
    </row>
    <row r="57" spans="1:21" ht="63" customHeight="1" x14ac:dyDescent="0.25">
      <c r="A57" s="34" t="s">
        <v>59</v>
      </c>
      <c r="B57" s="55"/>
      <c r="C57" s="68">
        <v>0</v>
      </c>
      <c r="D57" s="38"/>
      <c r="E57" s="38"/>
      <c r="F57" s="38"/>
      <c r="G57" s="38"/>
      <c r="H57" s="38"/>
      <c r="I57" s="38"/>
      <c r="J57" s="38"/>
      <c r="K57" s="32"/>
      <c r="L57" s="38"/>
      <c r="M57" s="32"/>
      <c r="N57" s="32"/>
      <c r="O57" s="32"/>
      <c r="P57" s="38"/>
      <c r="Q57" s="8"/>
      <c r="R57" s="8"/>
      <c r="S57" s="8"/>
      <c r="T57" s="8"/>
      <c r="U57" s="8"/>
    </row>
    <row r="58" spans="1:21" ht="45" customHeight="1" x14ac:dyDescent="0.25">
      <c r="A58" s="34" t="s">
        <v>60</v>
      </c>
      <c r="B58" s="55"/>
      <c r="C58" s="68">
        <v>0</v>
      </c>
      <c r="D58" s="38"/>
      <c r="E58" s="38"/>
      <c r="F58" s="38"/>
      <c r="G58" s="38"/>
      <c r="H58" s="38"/>
      <c r="I58" s="38"/>
      <c r="J58" s="38"/>
      <c r="K58" s="32"/>
      <c r="L58" s="32"/>
      <c r="M58" s="38"/>
      <c r="N58" s="38"/>
      <c r="O58" s="53"/>
      <c r="P58" s="38"/>
      <c r="Q58" s="8"/>
      <c r="R58" s="8"/>
      <c r="S58" s="8"/>
      <c r="T58" s="8"/>
      <c r="U58" s="8"/>
    </row>
    <row r="59" spans="1:21" ht="45" customHeight="1" x14ac:dyDescent="0.25">
      <c r="A59" s="34" t="s">
        <v>61</v>
      </c>
      <c r="B59" s="55"/>
      <c r="C59" s="68">
        <v>0</v>
      </c>
      <c r="D59" s="38"/>
      <c r="E59" s="38"/>
      <c r="F59" s="38"/>
      <c r="G59" s="38"/>
      <c r="H59" s="38"/>
      <c r="I59" s="38"/>
      <c r="J59" s="38"/>
      <c r="K59" s="32"/>
      <c r="L59" s="32"/>
      <c r="M59" s="32"/>
      <c r="O59" s="42"/>
      <c r="P59" s="38"/>
      <c r="Q59" s="8"/>
      <c r="R59" s="8"/>
      <c r="S59" s="8"/>
      <c r="T59" s="8"/>
      <c r="U59" s="8"/>
    </row>
    <row r="60" spans="1:21" ht="45" customHeight="1" x14ac:dyDescent="0.25">
      <c r="A60" s="34" t="s">
        <v>62</v>
      </c>
      <c r="B60" s="55"/>
      <c r="C60" s="68">
        <v>0</v>
      </c>
      <c r="D60" s="38"/>
      <c r="E60" s="38"/>
      <c r="F60" s="38"/>
      <c r="G60" s="38"/>
      <c r="H60" s="38"/>
      <c r="I60" s="38"/>
      <c r="J60" s="38">
        <v>4980000</v>
      </c>
      <c r="K60" s="32"/>
      <c r="L60" s="32"/>
      <c r="M60" s="32"/>
      <c r="N60" s="32"/>
      <c r="O60" s="53"/>
      <c r="P60" s="38">
        <f>SUM(D60:O60)</f>
        <v>4980000</v>
      </c>
      <c r="Q60" s="8"/>
      <c r="R60" s="8"/>
      <c r="S60" s="8"/>
      <c r="T60" s="8"/>
      <c r="U60" s="8"/>
    </row>
    <row r="61" spans="1:21" ht="22.5" x14ac:dyDescent="0.25">
      <c r="A61" s="34" t="s">
        <v>63</v>
      </c>
      <c r="B61" s="55"/>
      <c r="C61" s="68">
        <v>0</v>
      </c>
      <c r="D61" s="38"/>
      <c r="E61" s="38"/>
      <c r="F61" s="38"/>
      <c r="G61" s="38"/>
      <c r="H61" s="38"/>
      <c r="I61" s="38"/>
      <c r="J61" s="38"/>
      <c r="K61" s="33"/>
      <c r="L61" s="32"/>
      <c r="M61" s="32"/>
      <c r="N61" s="32"/>
      <c r="O61" s="32"/>
      <c r="P61" s="38"/>
      <c r="Q61" s="8"/>
      <c r="R61" s="8"/>
      <c r="S61" s="8"/>
      <c r="T61" s="8"/>
      <c r="U61" s="8"/>
    </row>
    <row r="62" spans="1:21" ht="45" x14ac:dyDescent="0.25">
      <c r="A62" s="34" t="s">
        <v>64</v>
      </c>
      <c r="B62" s="55"/>
      <c r="C62" s="68">
        <v>0</v>
      </c>
      <c r="D62" s="38"/>
      <c r="E62" s="38"/>
      <c r="F62" s="38"/>
      <c r="G62" s="38"/>
      <c r="H62" s="38"/>
      <c r="I62" s="38"/>
      <c r="J62" s="38"/>
      <c r="K62" s="32"/>
      <c r="L62" s="32"/>
      <c r="M62" s="32"/>
      <c r="N62" s="32"/>
      <c r="O62" s="48"/>
      <c r="P62" s="38"/>
      <c r="Q62" s="8"/>
      <c r="R62" s="8"/>
      <c r="S62" s="8"/>
      <c r="T62" s="8"/>
      <c r="U62" s="8"/>
    </row>
    <row r="63" spans="1:21" x14ac:dyDescent="0.25">
      <c r="A63" s="31" t="s">
        <v>65</v>
      </c>
      <c r="B63" s="58">
        <v>8350000</v>
      </c>
      <c r="C63" s="68">
        <v>0</v>
      </c>
      <c r="D63" s="39"/>
      <c r="E63" s="38"/>
      <c r="F63" s="39"/>
      <c r="G63" s="39"/>
      <c r="H63" s="38"/>
      <c r="I63" s="58">
        <v>1063699.26</v>
      </c>
      <c r="J63" s="58">
        <v>0</v>
      </c>
      <c r="K63" s="33"/>
      <c r="L63" s="58"/>
      <c r="M63" s="58"/>
      <c r="N63" s="58"/>
      <c r="O63" s="58"/>
      <c r="P63" s="58">
        <f>SUM(D63:O63)</f>
        <v>1063699.26</v>
      </c>
      <c r="Q63" s="8"/>
      <c r="R63" s="8"/>
      <c r="S63" s="8"/>
      <c r="T63" s="8"/>
      <c r="U63" s="8"/>
    </row>
    <row r="64" spans="1:21" ht="34.5" customHeight="1" x14ac:dyDescent="0.25">
      <c r="A64" s="34" t="s">
        <v>66</v>
      </c>
      <c r="B64" s="55">
        <v>5000000</v>
      </c>
      <c r="C64" s="68">
        <v>0</v>
      </c>
      <c r="D64" s="38"/>
      <c r="E64" s="38"/>
      <c r="F64" s="38"/>
      <c r="G64" s="38"/>
      <c r="H64" s="38"/>
      <c r="I64" s="38">
        <v>1063699.26</v>
      </c>
      <c r="J64" s="38"/>
      <c r="K64" s="32"/>
      <c r="L64" s="32"/>
      <c r="M64" s="38"/>
      <c r="N64" s="32"/>
      <c r="O64" s="39"/>
      <c r="P64" s="32">
        <f>SUM(D64:O64)</f>
        <v>1063699.26</v>
      </c>
      <c r="Q64" s="8"/>
      <c r="R64" s="8"/>
      <c r="S64" s="8"/>
      <c r="T64" s="8"/>
      <c r="U64" s="8"/>
    </row>
    <row r="65" spans="1:21" ht="20.25" customHeight="1" x14ac:dyDescent="0.25">
      <c r="A65" s="34" t="s">
        <v>108</v>
      </c>
      <c r="B65" s="55">
        <v>3350000</v>
      </c>
      <c r="C65" s="68">
        <v>0</v>
      </c>
      <c r="D65" s="38"/>
      <c r="E65" s="38"/>
      <c r="F65" s="38"/>
      <c r="G65" s="38"/>
      <c r="H65" s="38"/>
      <c r="I65" s="38"/>
      <c r="J65" s="38"/>
      <c r="K65" s="32"/>
      <c r="L65" s="38"/>
      <c r="M65" s="38"/>
      <c r="N65" s="32"/>
      <c r="O65" s="53"/>
      <c r="P65" s="38"/>
      <c r="Q65" s="8"/>
      <c r="R65" s="8"/>
      <c r="S65" s="8"/>
      <c r="T65" s="8"/>
      <c r="U65" s="8"/>
    </row>
    <row r="66" spans="1:21" ht="61.5" customHeight="1" x14ac:dyDescent="0.25">
      <c r="A66" s="34" t="s">
        <v>68</v>
      </c>
      <c r="B66" s="55"/>
      <c r="C66" s="68">
        <v>0</v>
      </c>
      <c r="D66" s="38"/>
      <c r="E66" s="38"/>
      <c r="F66" s="38"/>
      <c r="G66" s="38"/>
      <c r="H66" s="38"/>
      <c r="I66" s="38"/>
      <c r="J66" s="38"/>
      <c r="K66" s="32"/>
      <c r="L66" s="32"/>
      <c r="M66" s="32"/>
      <c r="N66" s="32"/>
      <c r="O66" s="32"/>
      <c r="P66" s="38"/>
      <c r="Q66" s="8"/>
      <c r="R66" s="8"/>
      <c r="S66" s="8"/>
      <c r="T66" s="8"/>
      <c r="U66" s="8"/>
    </row>
    <row r="67" spans="1:21" ht="75.75" customHeight="1" x14ac:dyDescent="0.25">
      <c r="A67" s="34" t="s">
        <v>69</v>
      </c>
      <c r="B67" s="55"/>
      <c r="C67" s="68">
        <v>0</v>
      </c>
      <c r="D67" s="38"/>
      <c r="E67" s="38"/>
      <c r="F67" s="38"/>
      <c r="G67" s="38"/>
      <c r="H67" s="38"/>
      <c r="I67" s="38"/>
      <c r="J67" s="38"/>
      <c r="K67" s="32"/>
      <c r="L67" s="32"/>
      <c r="M67" s="32"/>
      <c r="N67" s="32"/>
      <c r="O67" s="32"/>
      <c r="P67" s="38"/>
      <c r="Q67" s="8"/>
      <c r="R67" s="8"/>
      <c r="S67" s="8"/>
      <c r="T67" s="8"/>
      <c r="U67" s="8"/>
    </row>
    <row r="68" spans="1:21" ht="45" customHeight="1" x14ac:dyDescent="0.25">
      <c r="A68" s="31" t="s">
        <v>70</v>
      </c>
      <c r="B68" s="54"/>
      <c r="C68" s="68">
        <v>0</v>
      </c>
      <c r="D68" s="39"/>
      <c r="E68" s="38"/>
      <c r="F68" s="38"/>
      <c r="G68" s="38"/>
      <c r="H68" s="38"/>
      <c r="I68" s="38"/>
      <c r="J68" s="38"/>
      <c r="K68" s="32"/>
      <c r="L68" s="32"/>
      <c r="M68" s="32"/>
      <c r="N68" s="32"/>
      <c r="O68" s="32"/>
      <c r="P68" s="38"/>
      <c r="Q68" s="8"/>
      <c r="R68" s="8"/>
      <c r="S68" s="8"/>
      <c r="T68" s="8"/>
      <c r="U68" s="8"/>
    </row>
    <row r="69" spans="1:21" ht="36" customHeight="1" x14ac:dyDescent="0.25">
      <c r="A69" s="34" t="s">
        <v>71</v>
      </c>
      <c r="B69" s="55"/>
      <c r="C69" s="68">
        <v>0</v>
      </c>
      <c r="D69" s="38"/>
      <c r="E69" s="38"/>
      <c r="F69" s="38"/>
      <c r="G69" s="38"/>
      <c r="H69" s="38"/>
      <c r="I69" s="38"/>
      <c r="J69" s="38"/>
      <c r="K69" s="32"/>
      <c r="L69" s="32"/>
      <c r="M69" s="32"/>
      <c r="N69" s="32"/>
      <c r="O69" s="32"/>
      <c r="P69" s="38"/>
      <c r="Q69" s="8"/>
      <c r="R69" s="8"/>
      <c r="S69" s="8"/>
      <c r="T69" s="8"/>
      <c r="U69" s="8"/>
    </row>
    <row r="70" spans="1:21" ht="64.5" customHeight="1" x14ac:dyDescent="0.25">
      <c r="A70" s="34" t="s">
        <v>72</v>
      </c>
      <c r="B70" s="55"/>
      <c r="C70" s="68">
        <v>0</v>
      </c>
      <c r="D70" s="38"/>
      <c r="E70" s="38"/>
      <c r="F70" s="38"/>
      <c r="G70" s="38"/>
      <c r="H70" s="38"/>
      <c r="I70" s="38"/>
      <c r="J70" s="38"/>
      <c r="K70" s="32"/>
      <c r="L70" s="32"/>
      <c r="M70" s="32"/>
      <c r="N70" s="32"/>
      <c r="O70" s="32"/>
      <c r="P70" s="38"/>
      <c r="Q70" s="8"/>
      <c r="R70" s="8"/>
      <c r="S70" s="8"/>
      <c r="T70" s="8"/>
      <c r="U70" s="8"/>
    </row>
    <row r="71" spans="1:21" ht="24" customHeight="1" x14ac:dyDescent="0.25">
      <c r="A71" s="31" t="s">
        <v>73</v>
      </c>
      <c r="B71" s="54"/>
      <c r="C71" s="68">
        <v>0</v>
      </c>
      <c r="D71" s="39"/>
      <c r="E71" s="38"/>
      <c r="F71" s="38"/>
      <c r="G71" s="38"/>
      <c r="H71" s="38"/>
      <c r="I71" s="38"/>
      <c r="J71" s="38"/>
      <c r="K71" s="32"/>
      <c r="L71" s="32"/>
      <c r="M71" s="32"/>
      <c r="N71" s="32"/>
      <c r="O71" s="32"/>
      <c r="P71" s="38"/>
      <c r="Q71" s="8"/>
      <c r="R71" s="8"/>
      <c r="S71" s="8"/>
      <c r="T71" s="8"/>
      <c r="U71" s="8"/>
    </row>
    <row r="72" spans="1:21" ht="38.25" customHeight="1" x14ac:dyDescent="0.25">
      <c r="A72" s="34" t="s">
        <v>74</v>
      </c>
      <c r="B72" s="55"/>
      <c r="C72" s="68">
        <v>0</v>
      </c>
      <c r="D72" s="38"/>
      <c r="E72" s="38"/>
      <c r="F72" s="38"/>
      <c r="G72" s="38"/>
      <c r="H72" s="38"/>
      <c r="I72" s="38"/>
      <c r="J72" s="38"/>
      <c r="K72" s="32"/>
      <c r="L72" s="32"/>
      <c r="M72" s="32"/>
      <c r="N72" s="32"/>
      <c r="O72" s="32"/>
      <c r="P72" s="38"/>
      <c r="Q72" s="8"/>
      <c r="R72" s="8"/>
      <c r="S72" s="8"/>
      <c r="T72" s="8"/>
      <c r="U72" s="8"/>
    </row>
    <row r="73" spans="1:21" ht="51.75" customHeight="1" x14ac:dyDescent="0.25">
      <c r="A73" s="34" t="s">
        <v>75</v>
      </c>
      <c r="B73" s="55"/>
      <c r="C73" s="68">
        <v>0</v>
      </c>
      <c r="D73" s="38"/>
      <c r="E73" s="38"/>
      <c r="F73" s="38"/>
      <c r="G73" s="38"/>
      <c r="H73" s="38"/>
      <c r="I73" s="38"/>
      <c r="J73" s="38"/>
      <c r="K73" s="32"/>
      <c r="L73" s="32"/>
      <c r="M73" s="32"/>
      <c r="N73" s="32"/>
      <c r="O73" s="32"/>
      <c r="P73" s="38"/>
      <c r="Q73" s="8"/>
      <c r="R73" s="8"/>
      <c r="S73" s="8"/>
      <c r="T73" s="8"/>
      <c r="U73" s="8"/>
    </row>
    <row r="74" spans="1:21" ht="51.75" customHeight="1" x14ac:dyDescent="0.25">
      <c r="A74" s="34" t="s">
        <v>76</v>
      </c>
      <c r="B74" s="55"/>
      <c r="C74" s="68">
        <v>0</v>
      </c>
      <c r="D74" s="38"/>
      <c r="E74" s="38"/>
      <c r="F74" s="38"/>
      <c r="G74" s="38"/>
      <c r="H74" s="38"/>
      <c r="I74" s="38"/>
      <c r="J74" s="38"/>
      <c r="K74" s="32"/>
      <c r="L74" s="32"/>
      <c r="M74" s="32"/>
      <c r="N74" s="32"/>
      <c r="O74" s="32"/>
      <c r="P74" s="38"/>
      <c r="Q74" s="8"/>
      <c r="R74" s="8"/>
      <c r="S74" s="8"/>
      <c r="T74" s="8"/>
      <c r="U74" s="8"/>
    </row>
    <row r="75" spans="1:21" x14ac:dyDescent="0.25">
      <c r="A75" s="35" t="s">
        <v>77</v>
      </c>
      <c r="B75" s="58">
        <f>+B11+B17+B27+B37+B53+B63</f>
        <v>374522262</v>
      </c>
      <c r="C75" s="58">
        <v>0</v>
      </c>
      <c r="D75" s="58">
        <f t="shared" ref="D75:J75" si="3">+D85</f>
        <v>21191266.110000003</v>
      </c>
      <c r="E75" s="58">
        <f t="shared" si="3"/>
        <v>24034316.869999997</v>
      </c>
      <c r="F75" s="58">
        <f t="shared" si="3"/>
        <v>28733849.77</v>
      </c>
      <c r="G75" s="58">
        <f t="shared" si="3"/>
        <v>28360888.390000001</v>
      </c>
      <c r="H75" s="58">
        <f t="shared" si="3"/>
        <v>27384722.079999998</v>
      </c>
      <c r="I75" s="58">
        <f t="shared" si="3"/>
        <v>30211135.210000001</v>
      </c>
      <c r="J75" s="58">
        <f t="shared" si="3"/>
        <v>32467480.620000005</v>
      </c>
      <c r="K75" s="32"/>
      <c r="L75" s="32"/>
      <c r="M75" s="32"/>
      <c r="N75" s="32"/>
      <c r="O75" s="32"/>
      <c r="P75" s="58">
        <f>SUM(D75:O75)</f>
        <v>192383659.05000001</v>
      </c>
      <c r="Q75" s="8"/>
      <c r="R75" s="8"/>
      <c r="S75" s="8"/>
      <c r="T75" s="8"/>
      <c r="U75" s="8"/>
    </row>
    <row r="76" spans="1:21" ht="22.5" x14ac:dyDescent="0.25">
      <c r="A76" s="31" t="s">
        <v>78</v>
      </c>
      <c r="B76" s="54"/>
      <c r="C76" s="68">
        <v>0</v>
      </c>
      <c r="D76" s="39"/>
      <c r="E76" s="38"/>
      <c r="F76" s="38"/>
      <c r="G76" s="38"/>
      <c r="H76" s="38"/>
      <c r="I76" s="38"/>
      <c r="J76" s="38"/>
      <c r="K76" s="32"/>
      <c r="L76" s="32"/>
      <c r="M76" s="32"/>
      <c r="N76" s="32"/>
      <c r="O76" s="32"/>
      <c r="P76" s="38"/>
      <c r="Q76" s="8"/>
      <c r="R76" s="8"/>
      <c r="S76" s="8"/>
      <c r="T76" s="8"/>
      <c r="U76" s="8"/>
    </row>
    <row r="77" spans="1:21" ht="39" customHeight="1" x14ac:dyDescent="0.25">
      <c r="A77" s="31" t="s">
        <v>79</v>
      </c>
      <c r="B77" s="54"/>
      <c r="C77" s="68">
        <v>0</v>
      </c>
      <c r="D77" s="38"/>
      <c r="E77" s="38"/>
      <c r="F77" s="38"/>
      <c r="G77" s="38"/>
      <c r="H77" s="38"/>
      <c r="I77" s="38"/>
      <c r="J77" s="38"/>
      <c r="K77" s="32"/>
      <c r="L77" s="32"/>
      <c r="M77" s="32"/>
      <c r="N77" s="32"/>
      <c r="O77" s="32"/>
      <c r="P77" s="38"/>
      <c r="Q77" s="8"/>
      <c r="R77" s="8"/>
      <c r="S77" s="8"/>
      <c r="T77" s="8"/>
      <c r="U77" s="8"/>
    </row>
    <row r="78" spans="1:21" ht="54.75" customHeight="1" x14ac:dyDescent="0.25">
      <c r="A78" s="34" t="s">
        <v>80</v>
      </c>
      <c r="B78" s="55"/>
      <c r="C78" s="68">
        <v>0</v>
      </c>
      <c r="D78" s="38"/>
      <c r="E78" s="38"/>
      <c r="F78" s="38"/>
      <c r="G78" s="38"/>
      <c r="H78" s="38"/>
      <c r="I78" s="38"/>
      <c r="J78" s="38"/>
      <c r="K78" s="32"/>
      <c r="L78" s="32"/>
      <c r="M78" s="32"/>
      <c r="N78" s="32"/>
      <c r="O78" s="32"/>
      <c r="P78" s="38"/>
      <c r="Q78" s="8"/>
      <c r="R78" s="8"/>
      <c r="S78" s="8"/>
      <c r="T78" s="8"/>
      <c r="U78" s="8"/>
    </row>
    <row r="79" spans="1:21" ht="44.25" customHeight="1" x14ac:dyDescent="0.25">
      <c r="A79" s="34" t="s">
        <v>81</v>
      </c>
      <c r="B79" s="55"/>
      <c r="C79" s="68">
        <v>0</v>
      </c>
      <c r="D79" s="38"/>
      <c r="E79" s="38"/>
      <c r="F79" s="38"/>
      <c r="G79" s="38"/>
      <c r="H79" s="38"/>
      <c r="I79" s="38"/>
      <c r="J79" s="38"/>
      <c r="K79" s="32"/>
      <c r="L79" s="32"/>
      <c r="M79" s="32"/>
      <c r="N79" s="32"/>
      <c r="O79" s="32"/>
      <c r="P79" s="38"/>
      <c r="Q79" s="8"/>
      <c r="R79" s="8"/>
      <c r="S79" s="8"/>
      <c r="T79" s="8"/>
      <c r="U79" s="8"/>
    </row>
    <row r="80" spans="1:21" ht="22.5" x14ac:dyDescent="0.25">
      <c r="A80" s="31" t="s">
        <v>82</v>
      </c>
      <c r="B80" s="54"/>
      <c r="C80" s="68">
        <v>0</v>
      </c>
      <c r="D80" s="39"/>
      <c r="E80" s="38"/>
      <c r="F80" s="38"/>
      <c r="G80" s="38"/>
      <c r="H80" s="38"/>
      <c r="I80" s="38"/>
      <c r="J80" s="38"/>
      <c r="K80" s="32"/>
      <c r="L80" s="32"/>
      <c r="M80" s="32"/>
      <c r="N80" s="32"/>
      <c r="O80" s="32"/>
      <c r="P80" s="38"/>
      <c r="Q80" s="8"/>
      <c r="R80" s="8"/>
      <c r="S80" s="8"/>
      <c r="T80" s="8"/>
      <c r="U80" s="8"/>
    </row>
    <row r="81" spans="1:21" ht="42.75" customHeight="1" x14ac:dyDescent="0.25">
      <c r="A81" s="34" t="s">
        <v>83</v>
      </c>
      <c r="B81" s="55"/>
      <c r="C81" s="68">
        <v>0</v>
      </c>
      <c r="D81" s="38"/>
      <c r="E81" s="38"/>
      <c r="F81" s="38"/>
      <c r="G81" s="38"/>
      <c r="H81" s="38"/>
      <c r="I81" s="38"/>
      <c r="J81" s="38"/>
      <c r="K81" s="32"/>
      <c r="L81" s="32"/>
      <c r="M81" s="32"/>
      <c r="N81" s="32"/>
      <c r="O81" s="32"/>
      <c r="P81" s="38"/>
      <c r="Q81" s="8"/>
      <c r="R81" s="8"/>
      <c r="S81" s="8"/>
      <c r="T81" s="8"/>
      <c r="U81" s="8"/>
    </row>
    <row r="82" spans="1:21" ht="33.75" customHeight="1" x14ac:dyDescent="0.25">
      <c r="A82" s="34" t="s">
        <v>84</v>
      </c>
      <c r="B82" s="55"/>
      <c r="C82" s="68">
        <v>0</v>
      </c>
      <c r="D82" s="38"/>
      <c r="E82" s="38"/>
      <c r="F82" s="38"/>
      <c r="G82" s="38"/>
      <c r="H82" s="38"/>
      <c r="I82" s="38"/>
      <c r="J82" s="38"/>
      <c r="K82" s="32"/>
      <c r="L82" s="32"/>
      <c r="M82" s="32"/>
      <c r="N82" s="32"/>
      <c r="O82" s="32"/>
      <c r="P82" s="38"/>
      <c r="Q82" s="8"/>
      <c r="R82" s="8"/>
      <c r="S82" s="8"/>
      <c r="T82" s="8"/>
      <c r="U82" s="8"/>
    </row>
    <row r="83" spans="1:21" ht="42.75" customHeight="1" x14ac:dyDescent="0.25">
      <c r="A83" s="31" t="s">
        <v>85</v>
      </c>
      <c r="B83" s="54"/>
      <c r="C83" s="68">
        <v>0</v>
      </c>
      <c r="D83" s="39"/>
      <c r="E83" s="38"/>
      <c r="F83" s="38"/>
      <c r="G83" s="38"/>
      <c r="H83" s="38"/>
      <c r="I83" s="38"/>
      <c r="J83" s="38"/>
      <c r="K83" s="32"/>
      <c r="L83" s="32"/>
      <c r="M83" s="32"/>
      <c r="N83" s="32"/>
      <c r="O83" s="32"/>
      <c r="P83" s="38"/>
      <c r="Q83" s="8"/>
      <c r="R83" s="8"/>
      <c r="S83" s="8"/>
      <c r="T83" s="8"/>
      <c r="U83" s="8"/>
    </row>
    <row r="84" spans="1:21" ht="51.75" customHeight="1" x14ac:dyDescent="0.25">
      <c r="A84" s="34" t="s">
        <v>86</v>
      </c>
      <c r="B84" s="55"/>
      <c r="C84" s="68">
        <v>0</v>
      </c>
      <c r="D84" s="38"/>
      <c r="E84" s="38"/>
      <c r="F84" s="38"/>
      <c r="G84" s="38"/>
      <c r="H84" s="38"/>
      <c r="I84" s="38"/>
      <c r="J84" s="38"/>
      <c r="K84" s="32"/>
      <c r="L84" s="32"/>
      <c r="M84" s="32"/>
      <c r="N84" s="32"/>
      <c r="O84" s="32"/>
      <c r="P84" s="38"/>
      <c r="Q84" s="8"/>
      <c r="R84" s="8"/>
      <c r="S84" s="8"/>
      <c r="T84" s="8"/>
      <c r="U84" s="8"/>
    </row>
    <row r="85" spans="1:21" ht="47.25" customHeight="1" x14ac:dyDescent="0.25">
      <c r="A85" s="36" t="s">
        <v>87</v>
      </c>
      <c r="B85" s="41">
        <f>+B75</f>
        <v>374522262</v>
      </c>
      <c r="C85" s="72" t="str">
        <f>+C10</f>
        <v>65.983.363,55</v>
      </c>
      <c r="D85" s="41">
        <f>+D11+D17</f>
        <v>21191266.110000003</v>
      </c>
      <c r="E85" s="41">
        <f>+E11+E17+E27+E37</f>
        <v>24034316.869999997</v>
      </c>
      <c r="F85" s="41">
        <f>+F11+F17+F27+F37+F53</f>
        <v>28733849.77</v>
      </c>
      <c r="G85" s="41">
        <f>+G11+G17+G27+G53</f>
        <v>28360888.390000001</v>
      </c>
      <c r="H85" s="41">
        <f>+H11+H17+H27+H37+H53</f>
        <v>27384722.079999998</v>
      </c>
      <c r="I85" s="41">
        <f>+I11+I17+I27+I53+I63</f>
        <v>30211135.210000001</v>
      </c>
      <c r="J85" s="41">
        <f>+J11+J17+J27+J37+J43+J53+J63</f>
        <v>32467480.620000005</v>
      </c>
      <c r="K85" s="56">
        <f>++K11+K17+K27+K53</f>
        <v>30871487.780000001</v>
      </c>
      <c r="L85" s="41">
        <f>+L11+L17+L27+L37+L53+L63</f>
        <v>0</v>
      </c>
      <c r="M85" s="41">
        <f>+M11+M17+M27+M37+M53+M63</f>
        <v>0</v>
      </c>
      <c r="N85" s="41">
        <f>+N11+N27+N37+N17+N53</f>
        <v>0</v>
      </c>
      <c r="O85" s="41">
        <f>+O11+O17+O27+O37+O53+O63</f>
        <v>0</v>
      </c>
      <c r="P85" s="41">
        <f>SUM(D85:O85)</f>
        <v>223255146.83000001</v>
      </c>
      <c r="Q85" s="25"/>
      <c r="R85" s="25"/>
      <c r="S85" s="25"/>
      <c r="T85" s="25"/>
      <c r="U85" s="25"/>
    </row>
    <row r="86" spans="1:21" x14ac:dyDescent="0.25">
      <c r="A86" s="11"/>
      <c r="B86" s="11"/>
      <c r="C86" s="73"/>
      <c r="D86" s="24"/>
      <c r="E86" s="24"/>
      <c r="F86" s="24"/>
      <c r="G86" s="24"/>
      <c r="H86" s="11"/>
      <c r="I86" s="11"/>
      <c r="J86" s="11"/>
      <c r="K86" s="11"/>
      <c r="L86" s="24"/>
      <c r="M86" s="11"/>
      <c r="N86" s="11"/>
      <c r="O86" s="11"/>
      <c r="P86" s="11"/>
      <c r="Q86" s="11"/>
      <c r="R86" s="11"/>
      <c r="S86" s="11"/>
      <c r="T86" s="11"/>
      <c r="U86" s="11"/>
    </row>
    <row r="87" spans="1:21" x14ac:dyDescent="0.25">
      <c r="A87" s="11"/>
      <c r="B87" s="11"/>
      <c r="C87" s="62"/>
      <c r="G87" s="11"/>
      <c r="H87" s="11"/>
      <c r="I87" s="11"/>
      <c r="J87" s="11"/>
      <c r="K87" s="11"/>
      <c r="L87" s="24"/>
      <c r="M87" s="11"/>
      <c r="N87" s="11"/>
      <c r="O87" s="11"/>
      <c r="P87" s="11"/>
      <c r="Q87" s="11"/>
      <c r="R87" s="11"/>
      <c r="S87" s="11"/>
      <c r="T87" s="11"/>
      <c r="U87" s="11"/>
    </row>
    <row r="88" spans="1:21" x14ac:dyDescent="0.25">
      <c r="A88" s="11"/>
      <c r="B88" s="11"/>
      <c r="C88" s="62"/>
      <c r="G88" s="11"/>
      <c r="H88" s="11"/>
      <c r="I88" s="11"/>
      <c r="J88" s="11"/>
      <c r="K88" s="11"/>
      <c r="L88" s="24"/>
      <c r="M88" s="11"/>
      <c r="N88" s="11"/>
      <c r="O88" s="11"/>
      <c r="P88" s="11"/>
      <c r="Q88" s="11"/>
      <c r="R88" s="11"/>
      <c r="S88" s="11"/>
      <c r="T88" s="11"/>
      <c r="U88" s="11"/>
    </row>
    <row r="89" spans="1:21" x14ac:dyDescent="0.25">
      <c r="A89" s="11"/>
      <c r="B89" s="11"/>
      <c r="C89" s="62"/>
      <c r="G89" s="11"/>
      <c r="H89" s="11"/>
      <c r="I89" s="11"/>
      <c r="J89" s="11"/>
      <c r="K89" s="11"/>
      <c r="L89" s="24"/>
      <c r="M89" s="11"/>
      <c r="N89" s="11"/>
      <c r="O89" s="11"/>
      <c r="P89" s="11"/>
      <c r="Q89" s="11"/>
      <c r="R89" s="11"/>
      <c r="S89" s="11"/>
      <c r="T89" s="11"/>
      <c r="U89" s="11"/>
    </row>
    <row r="90" spans="1:21" x14ac:dyDescent="0.25">
      <c r="A90" s="11"/>
      <c r="B90" s="11"/>
      <c r="C90" s="62"/>
      <c r="G90" s="11"/>
      <c r="H90" s="11"/>
      <c r="I90" s="11"/>
      <c r="J90" s="11"/>
      <c r="K90" s="11"/>
      <c r="L90" s="24"/>
      <c r="M90" s="11"/>
      <c r="N90" s="11"/>
      <c r="O90" s="11"/>
      <c r="P90" s="11"/>
      <c r="Q90" s="11"/>
      <c r="R90" s="11"/>
      <c r="S90" s="11"/>
      <c r="T90" s="11"/>
      <c r="U90" s="11"/>
    </row>
    <row r="91" spans="1:21" x14ac:dyDescent="0.25">
      <c r="M91" s="57"/>
      <c r="P91" s="11"/>
      <c r="Q91" s="11"/>
      <c r="R91" s="11"/>
      <c r="S91" s="11"/>
      <c r="T91" s="11"/>
      <c r="U91" s="11"/>
    </row>
    <row r="92" spans="1:21" ht="15.75" x14ac:dyDescent="0.25">
      <c r="A92" s="83" t="s">
        <v>91</v>
      </c>
      <c r="B92" s="83"/>
      <c r="C92" s="83"/>
      <c r="D92" s="83"/>
      <c r="I92" s="59" t="s">
        <v>106</v>
      </c>
      <c r="J92" s="43"/>
      <c r="M92" s="84" t="s">
        <v>100</v>
      </c>
      <c r="N92" s="84"/>
      <c r="O92" s="84"/>
      <c r="P92" s="43"/>
      <c r="Q92" s="11"/>
      <c r="R92" s="11"/>
      <c r="S92" s="11"/>
      <c r="T92" s="11"/>
      <c r="U92" s="11"/>
    </row>
    <row r="93" spans="1:21" ht="14.25" customHeight="1" x14ac:dyDescent="0.25">
      <c r="A93" s="83" t="s">
        <v>93</v>
      </c>
      <c r="B93" s="83"/>
      <c r="C93" s="83"/>
      <c r="D93" s="83"/>
      <c r="I93" s="59" t="s">
        <v>90</v>
      </c>
      <c r="J93" s="43"/>
      <c r="M93" s="84" t="s">
        <v>101</v>
      </c>
      <c r="N93" s="84"/>
      <c r="O93" s="84"/>
      <c r="P93" s="43"/>
      <c r="Q93" s="11"/>
      <c r="R93" s="11"/>
      <c r="S93" s="11"/>
      <c r="T93" s="11"/>
      <c r="U93" s="11"/>
    </row>
    <row r="94" spans="1:21" ht="3" customHeight="1" x14ac:dyDescent="0.25">
      <c r="D94" s="59"/>
      <c r="E94" s="44"/>
      <c r="P94" s="11"/>
      <c r="Q94" s="11"/>
      <c r="R94" s="11"/>
      <c r="S94" s="11"/>
      <c r="T94" s="11"/>
      <c r="U94" s="11"/>
    </row>
    <row r="95" spans="1:21" x14ac:dyDescent="0.25">
      <c r="H95" s="43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</row>
    <row r="96" spans="1:21" x14ac:dyDescent="0.25">
      <c r="D96" s="22"/>
      <c r="H96" s="43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</row>
    <row r="97" spans="4:21" x14ac:dyDescent="0.25">
      <c r="D97"/>
      <c r="E97"/>
      <c r="F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</row>
  </sheetData>
  <mergeCells count="9">
    <mergeCell ref="A93:D93"/>
    <mergeCell ref="M93:O93"/>
    <mergeCell ref="A4:P4"/>
    <mergeCell ref="A5:P5"/>
    <mergeCell ref="A6:P6"/>
    <mergeCell ref="A7:P7"/>
    <mergeCell ref="A8:P8"/>
    <mergeCell ref="A92:D92"/>
    <mergeCell ref="M92:O9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DC47F-B735-4BE2-9DF0-2621602DD043}">
  <dimension ref="A4:X102"/>
  <sheetViews>
    <sheetView topLeftCell="A80" workbookViewId="0">
      <selection activeCell="B85" sqref="B85:C85"/>
    </sheetView>
  </sheetViews>
  <sheetFormatPr baseColWidth="10" defaultRowHeight="15" x14ac:dyDescent="0.25"/>
  <cols>
    <col min="1" max="2" width="18.140625" style="3" customWidth="1"/>
    <col min="3" max="3" width="12.42578125" style="64" customWidth="1"/>
    <col min="4" max="4" width="15.28515625" style="3" customWidth="1"/>
    <col min="5" max="5" width="12.85546875" style="3" customWidth="1"/>
    <col min="6" max="6" width="13.28515625" style="3" customWidth="1"/>
    <col min="7" max="7" width="14.28515625" style="3" customWidth="1"/>
    <col min="8" max="9" width="13.7109375" style="3" customWidth="1"/>
    <col min="10" max="10" width="15.7109375" style="3" customWidth="1"/>
    <col min="11" max="11" width="15.5703125" style="3" customWidth="1"/>
    <col min="12" max="12" width="15" style="3" customWidth="1"/>
    <col min="13" max="13" width="14.5703125" style="3" customWidth="1"/>
    <col min="14" max="14" width="11.42578125" style="3"/>
    <col min="15" max="15" width="9.7109375" style="3" customWidth="1"/>
    <col min="16" max="16" width="15.42578125" style="3" customWidth="1"/>
    <col min="17" max="17" width="18.5703125" style="3" customWidth="1"/>
    <col min="18" max="18" width="12.42578125" style="3" bestFit="1" customWidth="1"/>
    <col min="19" max="21" width="11.5703125" style="3" bestFit="1" customWidth="1"/>
    <col min="22" max="16384" width="11.42578125" style="3"/>
  </cols>
  <sheetData>
    <row r="4" spans="1:24" ht="12.75" customHeight="1" x14ac:dyDescent="0.25">
      <c r="A4" s="80" t="s">
        <v>0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1"/>
      <c r="R4" s="1"/>
      <c r="S4" s="1"/>
      <c r="T4" s="1"/>
      <c r="U4" s="1"/>
      <c r="V4" s="1"/>
      <c r="W4" s="2"/>
      <c r="X4" s="2"/>
    </row>
    <row r="5" spans="1:24" ht="10.5" customHeight="1" x14ac:dyDescent="0.25">
      <c r="A5" s="81" t="s">
        <v>107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1"/>
      <c r="R5" s="1"/>
      <c r="S5" s="1"/>
      <c r="T5" s="1"/>
      <c r="U5" s="1"/>
      <c r="V5" s="1"/>
      <c r="W5" s="1"/>
      <c r="X5" s="1"/>
    </row>
    <row r="6" spans="1:24" ht="18.75" customHeight="1" x14ac:dyDescent="0.25">
      <c r="A6" s="81" t="s">
        <v>121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1"/>
      <c r="R6" s="1"/>
      <c r="S6" s="1"/>
      <c r="T6" s="1"/>
      <c r="U6" s="1"/>
      <c r="V6" s="1"/>
      <c r="W6" s="1"/>
      <c r="X6" s="1"/>
    </row>
    <row r="7" spans="1:24" x14ac:dyDescent="0.25">
      <c r="A7" s="85" t="s">
        <v>115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4"/>
      <c r="R7" s="4"/>
      <c r="S7" s="4"/>
      <c r="T7" s="4"/>
      <c r="U7" s="4"/>
      <c r="V7" s="4"/>
      <c r="W7" s="4"/>
      <c r="X7" s="4"/>
    </row>
    <row r="8" spans="1:24" x14ac:dyDescent="0.25">
      <c r="A8" s="82" t="s">
        <v>4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4"/>
      <c r="R8" s="4"/>
      <c r="S8" s="4"/>
      <c r="T8" s="4"/>
      <c r="U8" s="4"/>
      <c r="V8" s="4"/>
      <c r="W8" s="4"/>
      <c r="X8" s="4"/>
    </row>
    <row r="9" spans="1:24" ht="22.5" x14ac:dyDescent="0.25">
      <c r="A9" s="30" t="s">
        <v>5</v>
      </c>
      <c r="B9" s="30" t="s">
        <v>110</v>
      </c>
      <c r="C9" s="49" t="s">
        <v>111</v>
      </c>
      <c r="D9" s="49" t="s">
        <v>8</v>
      </c>
      <c r="E9" s="37" t="s">
        <v>9</v>
      </c>
      <c r="F9" s="51" t="s">
        <v>10</v>
      </c>
      <c r="G9" s="37" t="s">
        <v>6</v>
      </c>
      <c r="H9" s="37" t="s">
        <v>11</v>
      </c>
      <c r="I9" s="37" t="s">
        <v>96</v>
      </c>
      <c r="J9" s="37" t="s">
        <v>97</v>
      </c>
      <c r="K9" s="51" t="s">
        <v>98</v>
      </c>
      <c r="L9" s="37" t="s">
        <v>99</v>
      </c>
      <c r="M9" s="37" t="s">
        <v>102</v>
      </c>
      <c r="N9" s="37" t="s">
        <v>103</v>
      </c>
      <c r="O9" s="37" t="s">
        <v>104</v>
      </c>
      <c r="P9" s="37" t="s">
        <v>105</v>
      </c>
      <c r="Q9" s="28"/>
      <c r="R9" s="28"/>
      <c r="S9" s="28"/>
      <c r="T9" s="29"/>
      <c r="U9" s="28"/>
    </row>
    <row r="10" spans="1:24" s="47" customFormat="1" x14ac:dyDescent="0.25">
      <c r="A10" s="54" t="s">
        <v>12</v>
      </c>
      <c r="B10" s="66">
        <v>374522262</v>
      </c>
      <c r="C10" s="66">
        <v>70189299.739999995</v>
      </c>
      <c r="D10" s="67">
        <f>+D85</f>
        <v>23754888.099999998</v>
      </c>
      <c r="E10" s="67">
        <f>+E85</f>
        <v>25612491.880000003</v>
      </c>
      <c r="F10" s="67">
        <f t="shared" ref="F10:O10" si="0">+F85</f>
        <v>27227128.970000003</v>
      </c>
      <c r="G10" s="67">
        <f>+G85</f>
        <v>24881738.719999999</v>
      </c>
      <c r="H10" s="67">
        <f>+H85</f>
        <v>32028249.480000004</v>
      </c>
      <c r="I10" s="67">
        <f t="shared" si="0"/>
        <v>22973324.66</v>
      </c>
      <c r="J10" s="67">
        <f t="shared" si="0"/>
        <v>37296324.32</v>
      </c>
      <c r="K10" s="67">
        <f t="shared" si="0"/>
        <v>40748957.299999997</v>
      </c>
      <c r="L10" s="67">
        <f t="shared" si="0"/>
        <v>69420842.109999999</v>
      </c>
      <c r="M10" s="67">
        <f t="shared" si="0"/>
        <v>51810915.910000004</v>
      </c>
      <c r="N10" s="67">
        <f t="shared" si="0"/>
        <v>0</v>
      </c>
      <c r="O10" s="46">
        <f t="shared" si="0"/>
        <v>0</v>
      </c>
      <c r="P10" s="58">
        <f>SUM(D10:O10)</f>
        <v>355754861.45000005</v>
      </c>
      <c r="Q10" s="24">
        <v>355754861.44999999</v>
      </c>
      <c r="R10" s="28">
        <f>+P10-Q10</f>
        <v>0</v>
      </c>
      <c r="S10" s="28"/>
      <c r="T10" s="29"/>
      <c r="U10" s="28"/>
    </row>
    <row r="11" spans="1:24" ht="39" customHeight="1" x14ac:dyDescent="0.25">
      <c r="A11" s="61" t="s">
        <v>13</v>
      </c>
      <c r="B11" s="66">
        <v>278448992</v>
      </c>
      <c r="C11" s="66">
        <v>-4995000</v>
      </c>
      <c r="D11" s="67">
        <v>20637859.199999999</v>
      </c>
      <c r="E11" s="67">
        <v>20690973.52</v>
      </c>
      <c r="F11" s="58">
        <v>20555199.010000002</v>
      </c>
      <c r="G11" s="58">
        <v>21437046.359999999</v>
      </c>
      <c r="H11" s="58">
        <v>21494244.190000001</v>
      </c>
      <c r="I11" s="58">
        <v>22357716.43</v>
      </c>
      <c r="J11" s="58">
        <v>20536542.43</v>
      </c>
      <c r="K11" s="65">
        <v>20868419.050000001</v>
      </c>
      <c r="L11" s="58">
        <v>22867596.210000001</v>
      </c>
      <c r="M11" s="58">
        <v>19215199.190000001</v>
      </c>
      <c r="N11" s="58"/>
      <c r="O11" s="58"/>
      <c r="P11" s="58">
        <f>SUM(D11:O11)</f>
        <v>210660795.59000003</v>
      </c>
      <c r="Q11" s="8"/>
      <c r="R11" s="8"/>
      <c r="S11" s="8"/>
      <c r="T11" s="8"/>
      <c r="U11" s="8"/>
    </row>
    <row r="12" spans="1:24" ht="25.5" customHeight="1" x14ac:dyDescent="0.25">
      <c r="A12" s="55" t="s">
        <v>14</v>
      </c>
      <c r="B12" s="24">
        <v>239609385</v>
      </c>
      <c r="C12" s="24">
        <v>-3896000</v>
      </c>
      <c r="D12" s="69">
        <v>17884375.02</v>
      </c>
      <c r="E12" s="53">
        <v>17929375.02</v>
      </c>
      <c r="F12" s="53">
        <v>17775291.690000001</v>
      </c>
      <c r="G12" s="53">
        <v>18663625.02</v>
      </c>
      <c r="H12" s="53">
        <v>18715210.75</v>
      </c>
      <c r="I12" s="53">
        <v>19597375.02</v>
      </c>
      <c r="J12" s="53">
        <v>17785375.02</v>
      </c>
      <c r="K12" s="50">
        <v>18267586.399999999</v>
      </c>
      <c r="L12" s="53">
        <v>17138099.73</v>
      </c>
      <c r="M12" s="24">
        <v>16639271.060000001</v>
      </c>
      <c r="N12" s="38"/>
      <c r="O12" s="24"/>
      <c r="P12" s="38">
        <f>SUM(D12:O12)</f>
        <v>180395584.72999999</v>
      </c>
      <c r="Q12" s="8"/>
      <c r="R12" s="8"/>
      <c r="S12" s="8"/>
      <c r="T12" s="8"/>
      <c r="U12" s="8"/>
    </row>
    <row r="13" spans="1:24" ht="27.75" customHeight="1" x14ac:dyDescent="0.25">
      <c r="A13" s="55" t="s">
        <v>15</v>
      </c>
      <c r="B13" s="24">
        <v>6363200</v>
      </c>
      <c r="C13" s="24">
        <v>-1254000</v>
      </c>
      <c r="D13" s="69">
        <v>26600</v>
      </c>
      <c r="E13" s="53">
        <v>26600</v>
      </c>
      <c r="F13" s="53">
        <v>88600</v>
      </c>
      <c r="G13" s="53">
        <v>38600</v>
      </c>
      <c r="H13" s="53">
        <v>38600</v>
      </c>
      <c r="I13" s="53">
        <v>38600</v>
      </c>
      <c r="J13" s="53">
        <v>38600</v>
      </c>
      <c r="K13" s="50">
        <v>38600</v>
      </c>
      <c r="L13" s="53">
        <v>3231512.43</v>
      </c>
      <c r="M13" s="24">
        <v>38600</v>
      </c>
      <c r="N13" s="38"/>
      <c r="O13" s="24"/>
      <c r="P13" s="38">
        <f>SUM(D13:O13)</f>
        <v>3604912.43</v>
      </c>
      <c r="Q13" s="8"/>
      <c r="R13" s="8"/>
      <c r="S13" s="8"/>
      <c r="T13" s="8"/>
      <c r="U13" s="8"/>
    </row>
    <row r="14" spans="1:24" ht="47.25" customHeight="1" x14ac:dyDescent="0.25">
      <c r="A14" s="55" t="s">
        <v>16</v>
      </c>
      <c r="B14" s="24">
        <v>945000</v>
      </c>
      <c r="C14" s="68">
        <v>-945000</v>
      </c>
      <c r="D14" s="53"/>
      <c r="E14" s="53"/>
      <c r="F14" s="53"/>
      <c r="G14" s="53"/>
      <c r="H14" s="53"/>
      <c r="I14" s="53"/>
      <c r="J14" s="53"/>
      <c r="K14" s="50"/>
      <c r="L14" s="53"/>
      <c r="M14" s="53"/>
      <c r="N14" s="38"/>
      <c r="O14" s="53"/>
      <c r="P14" s="38"/>
      <c r="Q14" s="8"/>
      <c r="R14" s="8"/>
      <c r="S14" s="8"/>
      <c r="T14" s="8"/>
      <c r="U14" s="8"/>
    </row>
    <row r="15" spans="1:24" ht="41.25" customHeight="1" x14ac:dyDescent="0.25">
      <c r="A15" s="55" t="s">
        <v>17</v>
      </c>
      <c r="B15" s="24"/>
      <c r="C15" s="24"/>
      <c r="D15" s="38"/>
      <c r="E15" s="53"/>
      <c r="F15" s="53"/>
      <c r="G15" s="53"/>
      <c r="H15" s="53"/>
      <c r="I15" s="53"/>
      <c r="J15" s="53"/>
      <c r="K15" s="32"/>
      <c r="L15" s="53"/>
      <c r="M15" s="53"/>
      <c r="N15" s="38"/>
      <c r="O15" s="53"/>
      <c r="P15" s="38"/>
      <c r="Q15" s="8"/>
      <c r="R15" s="8"/>
      <c r="S15" s="8"/>
      <c r="T15" s="8"/>
      <c r="U15" s="8"/>
    </row>
    <row r="16" spans="1:24" ht="45.75" customHeight="1" x14ac:dyDescent="0.25">
      <c r="A16" s="55" t="s">
        <v>18</v>
      </c>
      <c r="B16" s="24">
        <v>31531407</v>
      </c>
      <c r="C16" s="24">
        <v>1100000</v>
      </c>
      <c r="D16" s="69">
        <v>2726884.18</v>
      </c>
      <c r="E16" s="53">
        <v>2734998.5</v>
      </c>
      <c r="F16" s="53">
        <v>2691307.32</v>
      </c>
      <c r="G16" s="53">
        <v>2734821.34</v>
      </c>
      <c r="H16" s="53">
        <v>2740433.44</v>
      </c>
      <c r="I16" s="53">
        <v>2721741.41</v>
      </c>
      <c r="J16" s="53">
        <v>2712567.41</v>
      </c>
      <c r="K16" s="50">
        <v>2562232.65</v>
      </c>
      <c r="L16" s="53">
        <v>2497984.0499999998</v>
      </c>
      <c r="M16" s="24">
        <v>2537328.13</v>
      </c>
      <c r="N16" s="38"/>
      <c r="O16" s="24"/>
      <c r="P16" s="38">
        <f t="shared" ref="P16:P26" si="1">SUM(D16:O16)</f>
        <v>26660298.43</v>
      </c>
      <c r="Q16" s="8"/>
      <c r="R16" s="8"/>
      <c r="S16" s="8"/>
      <c r="T16" s="8"/>
      <c r="U16" s="8"/>
    </row>
    <row r="17" spans="1:21" ht="30.75" customHeight="1" x14ac:dyDescent="0.25">
      <c r="A17" s="61" t="s">
        <v>19</v>
      </c>
      <c r="B17" s="66">
        <v>36586010</v>
      </c>
      <c r="C17" s="66">
        <v>14445669.1</v>
      </c>
      <c r="D17" s="67">
        <v>3117028.9</v>
      </c>
      <c r="E17" s="67">
        <v>2612286.35</v>
      </c>
      <c r="F17" s="58">
        <v>3300444.3</v>
      </c>
      <c r="G17" s="58">
        <v>2778041.39</v>
      </c>
      <c r="H17" s="58">
        <v>9687050.6899999995</v>
      </c>
      <c r="I17" s="58">
        <v>484322.3</v>
      </c>
      <c r="J17" s="58">
        <v>6035409.3600000003</v>
      </c>
      <c r="K17" s="65">
        <v>2133928.56</v>
      </c>
      <c r="L17" s="58">
        <v>2382050.48</v>
      </c>
      <c r="M17" s="58">
        <v>3705259.82</v>
      </c>
      <c r="N17" s="58"/>
      <c r="O17" s="58"/>
      <c r="P17" s="58">
        <f t="shared" si="1"/>
        <v>36235822.149999999</v>
      </c>
      <c r="Q17" s="8"/>
      <c r="R17" s="8"/>
      <c r="S17" s="8"/>
      <c r="T17" s="8"/>
      <c r="U17" s="8"/>
    </row>
    <row r="18" spans="1:21" ht="30" customHeight="1" x14ac:dyDescent="0.25">
      <c r="A18" s="55" t="s">
        <v>20</v>
      </c>
      <c r="B18" s="63">
        <v>5094460</v>
      </c>
      <c r="C18" s="68">
        <v>6206630</v>
      </c>
      <c r="D18" s="69">
        <v>2937186.62</v>
      </c>
      <c r="E18" s="53">
        <v>1094181.2</v>
      </c>
      <c r="F18" s="53">
        <v>655277.5</v>
      </c>
      <c r="G18" s="53">
        <v>658131.01</v>
      </c>
      <c r="H18" s="53">
        <v>1404410.18</v>
      </c>
      <c r="I18" s="53">
        <v>206505.93</v>
      </c>
      <c r="J18" s="53">
        <v>832072.54</v>
      </c>
      <c r="K18" s="50">
        <v>975593.38</v>
      </c>
      <c r="L18" s="53">
        <v>371289.1</v>
      </c>
      <c r="M18" s="24">
        <v>1827623.18</v>
      </c>
      <c r="N18" s="38"/>
      <c r="O18" s="24"/>
      <c r="P18" s="38">
        <f t="shared" si="1"/>
        <v>10962270.639999999</v>
      </c>
      <c r="Q18" s="8"/>
      <c r="R18" s="8"/>
      <c r="S18" s="8"/>
      <c r="T18" s="8"/>
      <c r="U18" s="8"/>
    </row>
    <row r="19" spans="1:21" ht="48.75" customHeight="1" x14ac:dyDescent="0.25">
      <c r="A19" s="34" t="s">
        <v>21</v>
      </c>
      <c r="B19" s="55">
        <v>1750000</v>
      </c>
      <c r="C19" s="68">
        <v>-350000</v>
      </c>
      <c r="D19" s="38"/>
      <c r="E19" s="53"/>
      <c r="F19" s="53">
        <v>113100</v>
      </c>
      <c r="G19" s="53">
        <v>-1590</v>
      </c>
      <c r="H19" s="53">
        <v>95987.81</v>
      </c>
      <c r="I19" s="53">
        <v>150000</v>
      </c>
      <c r="J19" s="53">
        <v>306716.65999999997</v>
      </c>
      <c r="K19" s="50">
        <v>12083.33</v>
      </c>
      <c r="L19" s="53">
        <v>21625.3</v>
      </c>
      <c r="M19" s="53">
        <v>241982.82</v>
      </c>
      <c r="N19" s="38"/>
      <c r="O19" s="24"/>
      <c r="P19" s="38">
        <f t="shared" si="1"/>
        <v>939905.91999999993</v>
      </c>
      <c r="Q19" s="24"/>
      <c r="R19" s="8"/>
      <c r="S19" s="8"/>
      <c r="T19" s="8"/>
      <c r="U19" s="8"/>
    </row>
    <row r="20" spans="1:21" x14ac:dyDescent="0.25">
      <c r="A20" s="34" t="s">
        <v>22</v>
      </c>
      <c r="B20" s="55">
        <v>3669800</v>
      </c>
      <c r="C20" s="68">
        <v>-1888000</v>
      </c>
      <c r="D20" s="38">
        <v>69750</v>
      </c>
      <c r="E20" s="53">
        <v>86438.12</v>
      </c>
      <c r="F20" s="53"/>
      <c r="G20" s="53">
        <v>-97242.8</v>
      </c>
      <c r="H20" s="53">
        <v>109600</v>
      </c>
      <c r="I20" s="53">
        <v>28400</v>
      </c>
      <c r="J20" s="53">
        <v>185644.5</v>
      </c>
      <c r="K20" s="50">
        <v>63400</v>
      </c>
      <c r="L20" s="53">
        <v>344314.4</v>
      </c>
      <c r="M20" s="53">
        <v>9450</v>
      </c>
      <c r="N20" s="38"/>
      <c r="O20" s="24"/>
      <c r="P20" s="38">
        <f t="shared" si="1"/>
        <v>799754.22</v>
      </c>
      <c r="Q20" s="8"/>
      <c r="R20" s="8"/>
      <c r="S20" s="8"/>
      <c r="T20" s="8"/>
      <c r="U20" s="8"/>
    </row>
    <row r="21" spans="1:21" ht="40.5" customHeight="1" x14ac:dyDescent="0.25">
      <c r="A21" s="34" t="s">
        <v>23</v>
      </c>
      <c r="B21" s="55">
        <v>1800000</v>
      </c>
      <c r="C21" s="68">
        <v>-1138087</v>
      </c>
      <c r="D21" s="38"/>
      <c r="E21" s="53">
        <v>250000</v>
      </c>
      <c r="F21" s="53">
        <v>590750</v>
      </c>
      <c r="G21" s="53"/>
      <c r="H21" s="3">
        <v>178158.96</v>
      </c>
      <c r="I21" s="53"/>
      <c r="J21" s="53">
        <v>152466.75</v>
      </c>
      <c r="K21" s="50">
        <v>76287.27</v>
      </c>
      <c r="L21" s="53"/>
      <c r="M21" s="53"/>
      <c r="N21" s="38"/>
      <c r="O21" s="24"/>
      <c r="P21" s="38">
        <f t="shared" si="1"/>
        <v>1247662.98</v>
      </c>
      <c r="Q21" s="8"/>
      <c r="R21" s="8"/>
      <c r="S21" s="8"/>
      <c r="T21" s="8"/>
      <c r="U21" s="8"/>
    </row>
    <row r="22" spans="1:21" ht="30.75" customHeight="1" x14ac:dyDescent="0.25">
      <c r="A22" s="34" t="s">
        <v>24</v>
      </c>
      <c r="B22" s="63">
        <v>7110800</v>
      </c>
      <c r="C22" s="68">
        <v>10471917</v>
      </c>
      <c r="D22" s="53">
        <v>84403</v>
      </c>
      <c r="E22" s="53">
        <v>148811.75</v>
      </c>
      <c r="F22" s="53">
        <v>116205.08</v>
      </c>
      <c r="G22" s="53">
        <v>2834158.06</v>
      </c>
      <c r="H22" s="53">
        <v>4038437.72</v>
      </c>
      <c r="I22" s="53">
        <v>1394582.21</v>
      </c>
      <c r="J22" s="53">
        <v>1340377.72</v>
      </c>
      <c r="K22" s="50">
        <v>181142.38</v>
      </c>
      <c r="L22" s="53">
        <v>31500</v>
      </c>
      <c r="M22" s="53">
        <v>375419.98</v>
      </c>
      <c r="N22" s="38"/>
      <c r="O22" s="24"/>
      <c r="P22" s="38">
        <f t="shared" si="1"/>
        <v>10545037.900000002</v>
      </c>
      <c r="Q22" s="8"/>
      <c r="R22" s="8"/>
      <c r="S22" s="8"/>
      <c r="T22" s="8"/>
      <c r="U22" s="8"/>
    </row>
    <row r="23" spans="1:21" ht="24.75" customHeight="1" x14ac:dyDescent="0.25">
      <c r="A23" s="34" t="s">
        <v>25</v>
      </c>
      <c r="B23" s="55">
        <v>4447700</v>
      </c>
      <c r="C23" s="68">
        <v>-1547000</v>
      </c>
      <c r="D23" s="38">
        <v>25689.279999999999</v>
      </c>
      <c r="E23" s="53">
        <v>25689.279999999999</v>
      </c>
      <c r="F23" s="53">
        <v>25689.279999999999</v>
      </c>
      <c r="G23" s="53">
        <v>22292.05</v>
      </c>
      <c r="H23" s="53">
        <v>22292.05</v>
      </c>
      <c r="I23" s="53">
        <v>22292.05</v>
      </c>
      <c r="J23" s="53">
        <v>2573706.4300000002</v>
      </c>
      <c r="K23" s="50"/>
      <c r="L23" s="53">
        <v>48679.3</v>
      </c>
      <c r="M23" s="53">
        <v>29131.57</v>
      </c>
      <c r="N23" s="38"/>
      <c r="O23" s="38"/>
      <c r="P23" s="38">
        <f t="shared" si="1"/>
        <v>2795461.2899999996</v>
      </c>
      <c r="Q23" s="8"/>
      <c r="R23" s="8"/>
      <c r="S23" s="8"/>
      <c r="T23" s="8"/>
      <c r="U23" s="8"/>
    </row>
    <row r="24" spans="1:21" ht="69.75" customHeight="1" x14ac:dyDescent="0.25">
      <c r="A24" s="34" t="s">
        <v>26</v>
      </c>
      <c r="B24" s="55">
        <v>4940000</v>
      </c>
      <c r="C24" s="68">
        <v>-1498962</v>
      </c>
      <c r="D24" s="38"/>
      <c r="E24" s="53">
        <v>986398</v>
      </c>
      <c r="F24" s="53">
        <v>281939.24</v>
      </c>
      <c r="G24" s="53">
        <v>-506406.93</v>
      </c>
      <c r="H24" s="53">
        <v>2296520.29</v>
      </c>
      <c r="I24" s="53">
        <v>-1467017.89</v>
      </c>
      <c r="J24" s="53">
        <v>44429.27</v>
      </c>
      <c r="K24" s="50">
        <v>525694.5</v>
      </c>
      <c r="L24" s="53">
        <v>77112.39</v>
      </c>
      <c r="M24" s="53">
        <v>22004.27</v>
      </c>
      <c r="N24" s="38"/>
      <c r="O24" s="38"/>
      <c r="P24" s="38">
        <f t="shared" si="1"/>
        <v>2260673.1400000006</v>
      </c>
      <c r="Q24" s="8"/>
      <c r="R24" s="8"/>
      <c r="S24" s="8"/>
      <c r="T24" s="8"/>
      <c r="U24" s="8"/>
    </row>
    <row r="25" spans="1:21" ht="76.5" customHeight="1" x14ac:dyDescent="0.25">
      <c r="A25" s="34" t="s">
        <v>27</v>
      </c>
      <c r="B25" s="55">
        <v>5023250</v>
      </c>
      <c r="C25" s="68">
        <v>4028023.1</v>
      </c>
      <c r="D25" s="53"/>
      <c r="E25" s="53"/>
      <c r="F25" s="53">
        <v>1485569.2</v>
      </c>
      <c r="G25" s="53">
        <v>-131300</v>
      </c>
      <c r="H25" s="53">
        <v>597643.68000000005</v>
      </c>
      <c r="I25" s="38">
        <v>149560</v>
      </c>
      <c r="J25" s="53">
        <v>47200</v>
      </c>
      <c r="K25" s="50">
        <v>151313.20000000001</v>
      </c>
      <c r="L25" s="53">
        <v>375615.99</v>
      </c>
      <c r="M25" s="53">
        <v>1092400</v>
      </c>
      <c r="N25" s="38"/>
      <c r="O25" s="38"/>
      <c r="P25" s="38">
        <f t="shared" si="1"/>
        <v>3768002.0700000003</v>
      </c>
      <c r="Q25" s="8"/>
      <c r="R25" s="8"/>
      <c r="S25" s="8"/>
      <c r="T25" s="8"/>
      <c r="U25" s="8"/>
    </row>
    <row r="26" spans="1:21" ht="34.5" customHeight="1" x14ac:dyDescent="0.25">
      <c r="A26" s="34" t="s">
        <v>28</v>
      </c>
      <c r="B26" s="55">
        <v>2750000</v>
      </c>
      <c r="C26" s="68">
        <v>200000</v>
      </c>
      <c r="D26" s="38"/>
      <c r="E26" s="53">
        <v>20768</v>
      </c>
      <c r="F26" s="53">
        <v>31914</v>
      </c>
      <c r="G26" s="53"/>
      <c r="H26" s="38">
        <v>944000</v>
      </c>
      <c r="I26" s="38"/>
      <c r="J26" s="53">
        <v>552795.49</v>
      </c>
      <c r="K26" s="50">
        <v>148414.5</v>
      </c>
      <c r="L26" s="53">
        <v>1111914</v>
      </c>
      <c r="M26" s="53">
        <v>107248</v>
      </c>
      <c r="N26" s="38"/>
      <c r="O26" s="38"/>
      <c r="P26" s="38">
        <f t="shared" si="1"/>
        <v>2917053.99</v>
      </c>
      <c r="Q26" s="8"/>
      <c r="R26" s="8"/>
      <c r="S26" s="8"/>
      <c r="T26" s="8"/>
      <c r="U26" s="8"/>
    </row>
    <row r="27" spans="1:21" ht="27" customHeight="1" x14ac:dyDescent="0.25">
      <c r="A27" s="31" t="s">
        <v>29</v>
      </c>
      <c r="B27" s="58">
        <v>33126610</v>
      </c>
      <c r="C27" s="58">
        <v>68390798.849999994</v>
      </c>
      <c r="D27" s="70"/>
      <c r="E27" s="58">
        <v>2309232.0099999998</v>
      </c>
      <c r="F27" s="58">
        <v>333485.65999999997</v>
      </c>
      <c r="G27" s="58">
        <v>642251</v>
      </c>
      <c r="H27" s="58">
        <v>846954.6</v>
      </c>
      <c r="I27" s="58">
        <v>131285.93</v>
      </c>
      <c r="J27" s="58">
        <v>5196558.45</v>
      </c>
      <c r="K27" s="65">
        <v>12283685.18</v>
      </c>
      <c r="L27" s="58">
        <v>44871195.420000002</v>
      </c>
      <c r="M27" s="58">
        <v>28365698.300000001</v>
      </c>
      <c r="N27" s="58"/>
      <c r="O27" s="58"/>
      <c r="P27" s="58">
        <f>SUM(E27:O27)</f>
        <v>94980346.549999997</v>
      </c>
      <c r="Q27" s="8"/>
      <c r="R27" s="8"/>
      <c r="S27" s="8"/>
      <c r="T27" s="8"/>
      <c r="U27" s="8"/>
    </row>
    <row r="28" spans="1:21" ht="39" customHeight="1" x14ac:dyDescent="0.25">
      <c r="A28" s="34" t="s">
        <v>30</v>
      </c>
      <c r="B28" s="55">
        <v>1697165</v>
      </c>
      <c r="C28" s="68">
        <v>-908065</v>
      </c>
      <c r="D28" s="38"/>
      <c r="E28" s="38">
        <v>10030</v>
      </c>
      <c r="F28" s="53">
        <v>124769.85</v>
      </c>
      <c r="G28" s="53">
        <v>24239</v>
      </c>
      <c r="H28" s="53">
        <v>32327.48</v>
      </c>
      <c r="I28" s="53">
        <v>241035.93</v>
      </c>
      <c r="J28" s="53">
        <v>15138</v>
      </c>
      <c r="K28" s="50">
        <v>3071.7</v>
      </c>
      <c r="L28" s="53">
        <v>189.99</v>
      </c>
      <c r="M28" s="32">
        <v>15842</v>
      </c>
      <c r="N28" s="32"/>
      <c r="O28" s="32"/>
      <c r="P28" s="38">
        <f t="shared" ref="P28:P38" si="2">SUM(D28:O28)</f>
        <v>466643.95</v>
      </c>
      <c r="Q28" s="8"/>
      <c r="R28" s="8"/>
      <c r="S28" s="8"/>
      <c r="T28" s="8"/>
      <c r="U28" s="8"/>
    </row>
    <row r="29" spans="1:21" ht="37.5" customHeight="1" x14ac:dyDescent="0.25">
      <c r="A29" s="34" t="s">
        <v>31</v>
      </c>
      <c r="B29" s="55">
        <v>363000</v>
      </c>
      <c r="C29" s="68">
        <v>5000</v>
      </c>
      <c r="D29" s="38"/>
      <c r="E29" s="38"/>
      <c r="F29" s="53">
        <v>35636</v>
      </c>
      <c r="G29" s="53"/>
      <c r="H29" s="53">
        <v>209745</v>
      </c>
      <c r="I29" s="53"/>
      <c r="J29" s="53">
        <v>24573.5</v>
      </c>
      <c r="K29" s="50">
        <v>7000</v>
      </c>
      <c r="L29" s="38"/>
      <c r="M29" s="32">
        <v>-7000</v>
      </c>
      <c r="N29" s="32"/>
      <c r="O29" s="32"/>
      <c r="P29" s="38">
        <f t="shared" si="2"/>
        <v>269954.5</v>
      </c>
      <c r="Q29" s="8"/>
      <c r="R29" s="8"/>
      <c r="S29" s="8"/>
      <c r="T29" s="8"/>
      <c r="U29" s="8"/>
    </row>
    <row r="30" spans="1:21" ht="39" customHeight="1" x14ac:dyDescent="0.25">
      <c r="A30" s="34" t="s">
        <v>32</v>
      </c>
      <c r="B30" s="55">
        <v>1500000</v>
      </c>
      <c r="C30" s="68">
        <v>-185006</v>
      </c>
      <c r="D30" s="38"/>
      <c r="E30" s="53">
        <v>129135.76</v>
      </c>
      <c r="F30" s="53">
        <v>121558.55</v>
      </c>
      <c r="G30" s="53">
        <v>6000</v>
      </c>
      <c r="H30" s="53">
        <v>70553.899999999994</v>
      </c>
      <c r="I30" s="53">
        <v>-6000</v>
      </c>
      <c r="J30" s="53"/>
      <c r="K30" s="50">
        <v>83000</v>
      </c>
      <c r="L30" s="38">
        <v>-10145.65</v>
      </c>
      <c r="M30" s="32">
        <v>151198.20000000001</v>
      </c>
      <c r="N30" s="32"/>
      <c r="O30" s="32"/>
      <c r="P30" s="38">
        <f t="shared" si="2"/>
        <v>545300.76</v>
      </c>
      <c r="Q30" s="8"/>
      <c r="R30" s="8"/>
      <c r="S30" s="8"/>
      <c r="T30" s="8"/>
      <c r="U30" s="8"/>
    </row>
    <row r="31" spans="1:21" ht="49.5" customHeight="1" x14ac:dyDescent="0.25">
      <c r="A31" s="34" t="s">
        <v>33</v>
      </c>
      <c r="B31" s="55"/>
      <c r="C31" s="68"/>
      <c r="D31" s="38"/>
      <c r="E31" s="38"/>
      <c r="F31" s="53"/>
      <c r="G31" s="53"/>
      <c r="H31" s="53"/>
      <c r="I31" s="53"/>
      <c r="J31" s="48"/>
      <c r="K31" s="50">
        <v>82128</v>
      </c>
      <c r="L31" s="38">
        <v>604975.46</v>
      </c>
      <c r="M31" s="32"/>
      <c r="N31" s="32"/>
      <c r="O31" s="32"/>
      <c r="P31" s="38">
        <f t="shared" si="2"/>
        <v>687103.46</v>
      </c>
      <c r="Q31" s="8"/>
      <c r="R31" s="8"/>
      <c r="S31" s="8"/>
      <c r="T31" s="8"/>
      <c r="U31" s="8"/>
    </row>
    <row r="32" spans="1:21" ht="45" customHeight="1" x14ac:dyDescent="0.25">
      <c r="A32" s="34" t="s">
        <v>34</v>
      </c>
      <c r="B32" s="55">
        <v>2473470</v>
      </c>
      <c r="C32" s="68">
        <v>-585567.71</v>
      </c>
      <c r="D32" s="38"/>
      <c r="E32" s="38"/>
      <c r="F32" s="53"/>
      <c r="G32" s="53"/>
      <c r="H32" s="53">
        <v>556697.94999999995</v>
      </c>
      <c r="I32" s="53"/>
      <c r="J32" s="53"/>
      <c r="K32" s="50">
        <v>363000</v>
      </c>
      <c r="L32" s="32"/>
      <c r="M32" s="32">
        <v>-99476.9</v>
      </c>
      <c r="N32" s="32"/>
      <c r="O32" s="32"/>
      <c r="P32" s="38">
        <f t="shared" si="2"/>
        <v>820221.04999999993</v>
      </c>
      <c r="Q32" s="8"/>
      <c r="R32" s="8"/>
      <c r="S32" s="8"/>
      <c r="T32" s="8"/>
      <c r="U32" s="8"/>
    </row>
    <row r="33" spans="1:21" ht="47.25" customHeight="1" x14ac:dyDescent="0.25">
      <c r="A33" s="34" t="s">
        <v>35</v>
      </c>
      <c r="B33" s="55">
        <v>1554000</v>
      </c>
      <c r="C33" s="68">
        <v>-253285.44</v>
      </c>
      <c r="D33" s="38"/>
      <c r="E33" s="38"/>
      <c r="F33" s="53">
        <v>2723.2</v>
      </c>
      <c r="G33" s="53"/>
      <c r="H33" s="53">
        <v>3115</v>
      </c>
      <c r="I33" s="53"/>
      <c r="J33" s="53"/>
      <c r="K33" s="50"/>
      <c r="L33" s="32">
        <v>13561.97</v>
      </c>
      <c r="M33" s="32">
        <v>499000</v>
      </c>
      <c r="N33" s="32"/>
      <c r="O33" s="32"/>
      <c r="P33" s="38">
        <f t="shared" si="2"/>
        <v>518400.17</v>
      </c>
      <c r="Q33" s="8"/>
      <c r="R33" s="8"/>
      <c r="S33" s="8"/>
      <c r="T33" s="8"/>
      <c r="U33" s="8"/>
    </row>
    <row r="34" spans="1:21" ht="73.5" customHeight="1" x14ac:dyDescent="0.25">
      <c r="A34" s="34" t="s">
        <v>36</v>
      </c>
      <c r="B34" s="55">
        <v>21433975</v>
      </c>
      <c r="C34" s="68">
        <v>-69413146</v>
      </c>
      <c r="D34" s="38"/>
      <c r="E34" s="38">
        <v>1700000</v>
      </c>
      <c r="F34" s="53">
        <v>147500</v>
      </c>
      <c r="G34" s="53"/>
      <c r="H34" s="53">
        <v>800</v>
      </c>
      <c r="I34" s="53">
        <v>-73750</v>
      </c>
      <c r="J34" s="53">
        <v>5030000</v>
      </c>
      <c r="K34" s="50">
        <v>11672750</v>
      </c>
      <c r="L34" s="32">
        <v>40095979</v>
      </c>
      <c r="M34" s="32">
        <v>27938960</v>
      </c>
      <c r="N34" s="32"/>
      <c r="O34" s="32"/>
      <c r="P34" s="38">
        <f t="shared" si="2"/>
        <v>86512239</v>
      </c>
      <c r="Q34" s="8"/>
      <c r="R34" s="8"/>
      <c r="S34" s="8"/>
      <c r="T34" s="8"/>
      <c r="U34" s="8"/>
    </row>
    <row r="35" spans="1:21" ht="59.25" customHeight="1" x14ac:dyDescent="0.25">
      <c r="A35" s="34" t="s">
        <v>37</v>
      </c>
      <c r="B35" s="55"/>
      <c r="C35" s="68">
        <v>0</v>
      </c>
      <c r="D35" s="38"/>
      <c r="E35" s="38"/>
      <c r="F35" s="53"/>
      <c r="G35" s="53"/>
      <c r="H35" s="53">
        <v>-26284.73</v>
      </c>
      <c r="I35" s="53"/>
      <c r="J35" s="53"/>
      <c r="K35" s="50"/>
      <c r="L35" s="32"/>
      <c r="M35" s="32"/>
      <c r="N35" s="32"/>
      <c r="O35" s="32"/>
      <c r="P35" s="38">
        <f t="shared" si="2"/>
        <v>-26284.73</v>
      </c>
      <c r="Q35" s="8"/>
      <c r="R35" s="8"/>
      <c r="S35" s="8"/>
      <c r="T35" s="8"/>
      <c r="U35" s="8"/>
    </row>
    <row r="36" spans="1:21" ht="34.5" customHeight="1" x14ac:dyDescent="0.25">
      <c r="A36" s="34" t="s">
        <v>38</v>
      </c>
      <c r="B36" s="55">
        <v>4105000</v>
      </c>
      <c r="C36" s="68">
        <v>1454577</v>
      </c>
      <c r="D36" s="40"/>
      <c r="E36" s="53">
        <v>470066.25</v>
      </c>
      <c r="F36" s="53">
        <v>-98701.94</v>
      </c>
      <c r="G36" s="53">
        <v>612012</v>
      </c>
      <c r="H36" s="53"/>
      <c r="I36" s="53">
        <v>-30000</v>
      </c>
      <c r="J36" s="53">
        <v>126846.95</v>
      </c>
      <c r="K36" s="50">
        <v>72735.48</v>
      </c>
      <c r="L36" s="53">
        <v>4166634.65</v>
      </c>
      <c r="M36" s="32">
        <v>-132825</v>
      </c>
      <c r="N36" s="32"/>
      <c r="O36" s="32"/>
      <c r="P36" s="38">
        <f t="shared" si="2"/>
        <v>5186768.3899999997</v>
      </c>
      <c r="Q36" s="8"/>
      <c r="R36" s="8"/>
      <c r="S36" s="8"/>
      <c r="T36" s="8"/>
      <c r="U36" s="8"/>
    </row>
    <row r="37" spans="1:21" ht="32.25" customHeight="1" x14ac:dyDescent="0.25">
      <c r="A37" s="31" t="s">
        <v>39</v>
      </c>
      <c r="B37" s="58">
        <v>4013150</v>
      </c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>
        <f t="shared" si="2"/>
        <v>0</v>
      </c>
      <c r="Q37" s="8"/>
      <c r="R37" s="8"/>
      <c r="S37" s="8"/>
      <c r="T37" s="8"/>
      <c r="U37" s="8"/>
    </row>
    <row r="38" spans="1:21" ht="51.75" customHeight="1" x14ac:dyDescent="0.25">
      <c r="A38" s="34" t="s">
        <v>40</v>
      </c>
      <c r="B38" s="55"/>
      <c r="C38" s="68">
        <v>0</v>
      </c>
      <c r="D38" s="38"/>
      <c r="E38" s="53"/>
      <c r="F38" s="53"/>
      <c r="G38" s="38"/>
      <c r="H38" s="53"/>
      <c r="I38" s="53"/>
      <c r="J38" s="53"/>
      <c r="K38" s="50"/>
      <c r="L38" s="45"/>
      <c r="M38" s="32"/>
      <c r="N38" s="53"/>
      <c r="O38" s="53"/>
      <c r="P38" s="38">
        <f t="shared" si="2"/>
        <v>0</v>
      </c>
      <c r="Q38" s="8"/>
      <c r="R38" s="8"/>
      <c r="S38" s="8"/>
      <c r="T38" s="8"/>
      <c r="U38" s="8"/>
    </row>
    <row r="39" spans="1:21" ht="84.75" customHeight="1" x14ac:dyDescent="0.25">
      <c r="A39" s="34" t="s">
        <v>41</v>
      </c>
      <c r="B39" s="55"/>
      <c r="C39" s="68">
        <v>0</v>
      </c>
      <c r="D39" s="38"/>
      <c r="E39" s="52"/>
      <c r="F39" s="38"/>
      <c r="G39" s="38"/>
      <c r="H39" s="38"/>
      <c r="I39" s="38"/>
      <c r="J39" s="53"/>
      <c r="K39" s="50"/>
      <c r="L39" s="32"/>
      <c r="M39" s="32"/>
      <c r="N39" s="32"/>
      <c r="O39" s="42"/>
      <c r="P39" s="38">
        <f t="shared" ref="P39" si="3">SUM(O39)</f>
        <v>0</v>
      </c>
      <c r="Q39" s="8"/>
      <c r="R39" s="8"/>
      <c r="S39" s="8"/>
      <c r="T39" s="8"/>
      <c r="U39" s="8"/>
    </row>
    <row r="40" spans="1:21" ht="96" customHeight="1" x14ac:dyDescent="0.25">
      <c r="A40" s="34" t="s">
        <v>42</v>
      </c>
      <c r="B40" s="55"/>
      <c r="C40" s="68">
        <v>0</v>
      </c>
      <c r="D40" s="38"/>
      <c r="E40" s="52"/>
      <c r="F40" s="38"/>
      <c r="G40" s="38"/>
      <c r="H40" s="38"/>
      <c r="I40" s="38"/>
      <c r="J40" s="53"/>
      <c r="K40" s="32"/>
      <c r="L40" s="32"/>
      <c r="M40" s="32"/>
      <c r="N40" s="32"/>
      <c r="O40" s="32"/>
      <c r="P40" s="38">
        <f t="shared" ref="P40" si="4">SUM(P38:P39)</f>
        <v>0</v>
      </c>
      <c r="Q40" s="8"/>
      <c r="R40" s="8"/>
      <c r="S40" s="8"/>
      <c r="T40" s="8"/>
      <c r="U40" s="8"/>
    </row>
    <row r="41" spans="1:21" ht="75" customHeight="1" x14ac:dyDescent="0.25">
      <c r="A41" s="34" t="s">
        <v>43</v>
      </c>
      <c r="B41" s="55"/>
      <c r="C41" s="68">
        <v>0</v>
      </c>
      <c r="D41" s="38"/>
      <c r="E41" s="52"/>
      <c r="F41" s="38"/>
      <c r="G41" s="38"/>
      <c r="H41" s="38"/>
      <c r="I41" s="38"/>
      <c r="J41" s="53"/>
      <c r="K41" s="32"/>
      <c r="L41" s="32"/>
      <c r="M41" s="32"/>
      <c r="N41" s="32"/>
      <c r="O41" s="32"/>
      <c r="P41" s="38">
        <f t="shared" ref="P41" si="5">SUM(O41)</f>
        <v>0</v>
      </c>
      <c r="Q41" s="8"/>
      <c r="R41" s="8"/>
      <c r="S41" s="8"/>
      <c r="T41" s="8"/>
      <c r="U41" s="8"/>
    </row>
    <row r="42" spans="1:21" ht="69.75" customHeight="1" x14ac:dyDescent="0.25">
      <c r="A42" s="34" t="s">
        <v>44</v>
      </c>
      <c r="B42" s="55"/>
      <c r="C42" s="68">
        <v>0</v>
      </c>
      <c r="D42" s="38"/>
      <c r="E42" s="52"/>
      <c r="F42" s="38"/>
      <c r="G42" s="38"/>
      <c r="H42" s="38"/>
      <c r="I42" s="38"/>
      <c r="J42" s="38"/>
      <c r="K42" s="32"/>
      <c r="L42" s="32"/>
      <c r="M42" s="32"/>
      <c r="N42" s="32"/>
      <c r="O42" s="32"/>
      <c r="P42" s="38">
        <f t="shared" ref="P42" si="6">SUM(O42)</f>
        <v>0</v>
      </c>
      <c r="Q42" s="8"/>
      <c r="R42" s="8"/>
      <c r="S42" s="8"/>
      <c r="T42" s="8"/>
      <c r="U42" s="8"/>
    </row>
    <row r="43" spans="1:21" ht="51" customHeight="1" x14ac:dyDescent="0.25">
      <c r="A43" s="34" t="s">
        <v>45</v>
      </c>
      <c r="B43" s="55">
        <v>4013150</v>
      </c>
      <c r="C43" s="55">
        <v>0</v>
      </c>
      <c r="D43" s="55"/>
      <c r="E43" s="74"/>
      <c r="F43" s="74"/>
      <c r="G43" s="74"/>
      <c r="H43" s="74"/>
      <c r="I43" s="74"/>
      <c r="J43" s="74"/>
      <c r="K43" s="74"/>
      <c r="L43" s="74"/>
      <c r="M43" s="74"/>
      <c r="N43" s="32"/>
      <c r="O43" s="32"/>
      <c r="P43" s="74">
        <f>SUM(D43:O43)</f>
        <v>0</v>
      </c>
      <c r="Q43" s="8"/>
      <c r="R43" s="8"/>
      <c r="S43" s="8"/>
      <c r="T43" s="8"/>
      <c r="U43" s="8"/>
    </row>
    <row r="44" spans="1:21" ht="43.5" customHeight="1" x14ac:dyDescent="0.25">
      <c r="A44" s="34" t="s">
        <v>46</v>
      </c>
      <c r="B44" s="55"/>
      <c r="C44" s="68">
        <v>0</v>
      </c>
      <c r="D44" s="38"/>
      <c r="E44" s="52"/>
      <c r="F44" s="38"/>
      <c r="G44" s="38"/>
      <c r="H44" s="38"/>
      <c r="I44" s="38"/>
      <c r="J44" s="38"/>
      <c r="K44" s="32"/>
      <c r="L44" s="32"/>
      <c r="M44" s="32"/>
      <c r="N44" s="32"/>
      <c r="O44" s="32"/>
      <c r="P44" s="38">
        <f t="shared" ref="P44" si="7">SUM(O44)</f>
        <v>0</v>
      </c>
      <c r="Q44" s="8"/>
      <c r="R44" s="8"/>
      <c r="S44" s="8"/>
      <c r="T44" s="8"/>
      <c r="U44" s="8"/>
    </row>
    <row r="45" spans="1:21" ht="43.5" customHeight="1" x14ac:dyDescent="0.25">
      <c r="A45" s="31" t="s">
        <v>47</v>
      </c>
      <c r="B45" s="54"/>
      <c r="C45" s="68">
        <v>0</v>
      </c>
      <c r="D45" s="39"/>
      <c r="E45" s="52"/>
      <c r="F45" s="39"/>
      <c r="G45" s="39"/>
      <c r="H45" s="39"/>
      <c r="I45" s="39"/>
      <c r="J45" s="39"/>
      <c r="K45" s="33"/>
      <c r="L45" s="33"/>
      <c r="M45" s="32"/>
      <c r="N45" s="33"/>
      <c r="O45" s="33"/>
      <c r="P45" s="39">
        <f t="shared" ref="P45" si="8">SUM(O45)</f>
        <v>0</v>
      </c>
      <c r="Q45" s="12"/>
      <c r="R45" s="12"/>
      <c r="S45" s="12"/>
      <c r="T45" s="12"/>
      <c r="U45" s="12"/>
    </row>
    <row r="46" spans="1:21" ht="54.75" customHeight="1" x14ac:dyDescent="0.25">
      <c r="A46" s="34" t="s">
        <v>48</v>
      </c>
      <c r="B46" s="55"/>
      <c r="C46" s="68">
        <v>0</v>
      </c>
      <c r="D46" s="38"/>
      <c r="E46" s="52"/>
      <c r="F46" s="38"/>
      <c r="G46" s="38"/>
      <c r="H46" s="38"/>
      <c r="I46" s="38"/>
      <c r="J46" s="38"/>
      <c r="K46" s="32"/>
      <c r="L46" s="32"/>
      <c r="M46" s="32"/>
      <c r="N46" s="32"/>
      <c r="O46" s="32"/>
      <c r="P46" s="38">
        <f t="shared" ref="P46" si="9">SUM(P44:P45)</f>
        <v>0</v>
      </c>
      <c r="Q46" s="8"/>
      <c r="R46" s="8"/>
      <c r="S46" s="8"/>
      <c r="T46" s="8"/>
      <c r="U46" s="8"/>
    </row>
    <row r="47" spans="1:21" ht="65.25" customHeight="1" x14ac:dyDescent="0.25">
      <c r="A47" s="34" t="s">
        <v>49</v>
      </c>
      <c r="B47" s="55"/>
      <c r="C47" s="68">
        <v>0</v>
      </c>
      <c r="D47" s="38"/>
      <c r="E47" s="52"/>
      <c r="F47" s="38"/>
      <c r="G47" s="38"/>
      <c r="H47" s="38"/>
      <c r="I47" s="38"/>
      <c r="J47" s="38"/>
      <c r="K47" s="32"/>
      <c r="L47" s="32"/>
      <c r="M47" s="32"/>
      <c r="N47" s="32"/>
      <c r="O47" s="32"/>
      <c r="P47" s="38">
        <f t="shared" ref="P47" si="10">SUM(O47)</f>
        <v>0</v>
      </c>
      <c r="Q47" s="8"/>
      <c r="R47" s="8"/>
      <c r="S47" s="8"/>
      <c r="T47" s="8"/>
      <c r="U47" s="8"/>
    </row>
    <row r="48" spans="1:21" ht="67.5" customHeight="1" x14ac:dyDescent="0.25">
      <c r="A48" s="34" t="s">
        <v>50</v>
      </c>
      <c r="B48" s="55"/>
      <c r="C48" s="68">
        <v>0</v>
      </c>
      <c r="D48" s="38"/>
      <c r="E48" s="52"/>
      <c r="F48" s="38"/>
      <c r="G48" s="38"/>
      <c r="H48" s="38"/>
      <c r="I48" s="38"/>
      <c r="J48" s="38"/>
      <c r="K48" s="32"/>
      <c r="L48" s="32"/>
      <c r="M48" s="32"/>
      <c r="N48" s="32"/>
      <c r="O48" s="32"/>
      <c r="P48" s="38">
        <f t="shared" ref="P48" si="11">SUM(O48)</f>
        <v>0</v>
      </c>
      <c r="Q48" s="8"/>
      <c r="R48" s="8"/>
      <c r="S48" s="8"/>
      <c r="T48" s="8"/>
      <c r="U48" s="8"/>
    </row>
    <row r="49" spans="1:21" ht="59.25" customHeight="1" x14ac:dyDescent="0.25">
      <c r="A49" s="34" t="s">
        <v>51</v>
      </c>
      <c r="B49" s="55"/>
      <c r="C49" s="68">
        <v>0</v>
      </c>
      <c r="D49" s="38"/>
      <c r="E49" s="52"/>
      <c r="F49" s="38"/>
      <c r="G49" s="38"/>
      <c r="H49" s="38"/>
      <c r="I49" s="38"/>
      <c r="J49" s="38"/>
      <c r="K49" s="32"/>
      <c r="L49" s="32"/>
      <c r="M49" s="32"/>
      <c r="N49" s="32"/>
      <c r="O49" s="32"/>
      <c r="P49" s="38">
        <f t="shared" ref="P49" si="12">SUM(P47:P48)</f>
        <v>0</v>
      </c>
      <c r="Q49" s="8"/>
      <c r="R49" s="8"/>
      <c r="S49" s="8"/>
      <c r="T49" s="8"/>
      <c r="U49" s="8"/>
    </row>
    <row r="50" spans="1:21" ht="62.25" customHeight="1" x14ac:dyDescent="0.25">
      <c r="A50" s="34" t="s">
        <v>52</v>
      </c>
      <c r="B50" s="55"/>
      <c r="C50" s="68">
        <v>0</v>
      </c>
      <c r="D50" s="38"/>
      <c r="E50" s="38"/>
      <c r="F50" s="38"/>
      <c r="G50" s="38"/>
      <c r="H50" s="38"/>
      <c r="I50" s="38"/>
      <c r="J50" s="38"/>
      <c r="K50" s="32"/>
      <c r="L50" s="32"/>
      <c r="M50" s="32"/>
      <c r="N50" s="32"/>
      <c r="O50" s="32"/>
      <c r="P50" s="38">
        <f t="shared" ref="P50" si="13">SUM(O50)</f>
        <v>0</v>
      </c>
      <c r="Q50" s="8"/>
      <c r="R50" s="8"/>
      <c r="S50" s="8"/>
      <c r="T50" s="8"/>
      <c r="U50" s="8"/>
    </row>
    <row r="51" spans="1:21" ht="55.5" customHeight="1" x14ac:dyDescent="0.25">
      <c r="A51" s="34" t="s">
        <v>53</v>
      </c>
      <c r="B51" s="55"/>
      <c r="C51" s="68">
        <v>0</v>
      </c>
      <c r="D51" s="38"/>
      <c r="E51" s="38"/>
      <c r="F51" s="38"/>
      <c r="G51" s="38"/>
      <c r="H51" s="38"/>
      <c r="I51" s="38"/>
      <c r="J51" s="38"/>
      <c r="K51" s="32"/>
      <c r="L51" s="32"/>
      <c r="M51" s="32"/>
      <c r="N51" s="32"/>
      <c r="O51" s="32"/>
      <c r="P51" s="38">
        <f t="shared" ref="P51" si="14">SUM(O51)</f>
        <v>0</v>
      </c>
      <c r="Q51" s="8"/>
      <c r="R51" s="8"/>
      <c r="S51" s="8"/>
      <c r="T51" s="8"/>
      <c r="U51" s="8"/>
    </row>
    <row r="52" spans="1:21" ht="66" customHeight="1" x14ac:dyDescent="0.25">
      <c r="A52" s="34" t="s">
        <v>54</v>
      </c>
      <c r="B52" s="55"/>
      <c r="C52" s="68">
        <v>0</v>
      </c>
      <c r="D52" s="38"/>
      <c r="E52" s="38"/>
      <c r="F52" s="38"/>
      <c r="G52" s="38"/>
      <c r="H52" s="38"/>
      <c r="I52" s="38"/>
      <c r="J52" s="38"/>
      <c r="K52" s="32"/>
      <c r="L52" s="32"/>
      <c r="M52" s="32"/>
      <c r="N52" s="32"/>
      <c r="O52" s="32"/>
      <c r="P52" s="38">
        <f t="shared" ref="P52" si="15">SUM(P50:P51)</f>
        <v>0</v>
      </c>
      <c r="Q52" s="8"/>
      <c r="R52" s="8"/>
      <c r="S52" s="8"/>
      <c r="T52" s="8"/>
      <c r="U52" s="8"/>
    </row>
    <row r="53" spans="1:21" ht="43.5" customHeight="1" x14ac:dyDescent="0.25">
      <c r="A53" s="31" t="s">
        <v>55</v>
      </c>
      <c r="B53" s="58">
        <v>18347500</v>
      </c>
      <c r="C53" s="58"/>
      <c r="D53" s="58"/>
      <c r="E53" s="58"/>
      <c r="F53" s="58">
        <v>3038000</v>
      </c>
      <c r="G53" s="58">
        <v>24399.97</v>
      </c>
      <c r="H53" s="58"/>
      <c r="I53" s="58"/>
      <c r="J53" s="58">
        <v>3910735.48</v>
      </c>
      <c r="K53" s="58">
        <v>5462924.5099999998</v>
      </c>
      <c r="L53" s="58">
        <v>-700000</v>
      </c>
      <c r="M53" s="58">
        <v>524758.6</v>
      </c>
      <c r="N53" s="58"/>
      <c r="O53" s="58"/>
      <c r="P53" s="58">
        <f t="shared" ref="P53:P58" si="16">SUM(D53:O53)</f>
        <v>12260818.560000001</v>
      </c>
      <c r="Q53" s="8"/>
      <c r="R53" s="8"/>
      <c r="S53" s="8"/>
      <c r="T53" s="8"/>
      <c r="U53" s="8"/>
    </row>
    <row r="54" spans="1:21" ht="45.75" customHeight="1" x14ac:dyDescent="0.25">
      <c r="A54" s="34" t="s">
        <v>56</v>
      </c>
      <c r="B54" s="55">
        <v>3522500</v>
      </c>
      <c r="C54" s="68"/>
      <c r="D54" s="38"/>
      <c r="E54" s="38"/>
      <c r="F54" s="53"/>
      <c r="G54" s="53">
        <v>24399.97</v>
      </c>
      <c r="H54" s="38"/>
      <c r="I54" s="53"/>
      <c r="J54" s="53"/>
      <c r="K54" s="50">
        <v>756060</v>
      </c>
      <c r="L54" s="32">
        <v>-700000</v>
      </c>
      <c r="M54" s="32">
        <v>524758.6</v>
      </c>
      <c r="N54" s="53"/>
      <c r="O54" s="53"/>
      <c r="P54" s="38">
        <f t="shared" si="16"/>
        <v>605218.56999999995</v>
      </c>
      <c r="Q54" s="8"/>
      <c r="R54" s="8"/>
      <c r="S54" s="8"/>
      <c r="T54" s="8"/>
      <c r="U54" s="8"/>
    </row>
    <row r="55" spans="1:21" ht="44.25" customHeight="1" x14ac:dyDescent="0.25">
      <c r="A55" s="34" t="s">
        <v>57</v>
      </c>
      <c r="B55" s="55">
        <v>125000</v>
      </c>
      <c r="C55" s="68"/>
      <c r="D55" s="38"/>
      <c r="E55" s="38"/>
      <c r="F55" s="38"/>
      <c r="G55" s="38"/>
      <c r="H55" s="38"/>
      <c r="I55" s="38"/>
      <c r="J55" s="53"/>
      <c r="K55" s="32">
        <v>21599.99</v>
      </c>
      <c r="L55" s="32"/>
      <c r="M55" s="32"/>
      <c r="N55" s="32"/>
      <c r="O55" s="53"/>
      <c r="P55" s="38">
        <f t="shared" si="16"/>
        <v>21599.99</v>
      </c>
      <c r="Q55" s="8"/>
      <c r="R55" s="8"/>
      <c r="S55" s="8"/>
      <c r="T55" s="8"/>
      <c r="U55" s="8"/>
    </row>
    <row r="56" spans="1:21" ht="51" customHeight="1" x14ac:dyDescent="0.25">
      <c r="A56" s="34" t="s">
        <v>58</v>
      </c>
      <c r="B56" s="55">
        <v>1000000</v>
      </c>
      <c r="C56" s="68"/>
      <c r="D56" s="38"/>
      <c r="E56" s="38"/>
      <c r="F56" s="38"/>
      <c r="G56" s="38"/>
      <c r="H56" s="38"/>
      <c r="I56" s="38"/>
      <c r="J56" s="53">
        <v>72735.48</v>
      </c>
      <c r="K56" s="32">
        <v>-72735.48</v>
      </c>
      <c r="L56" s="32"/>
      <c r="M56" s="32"/>
      <c r="N56" s="32"/>
      <c r="O56" s="32"/>
      <c r="P56" s="38">
        <f t="shared" si="16"/>
        <v>0</v>
      </c>
      <c r="Q56" s="8"/>
      <c r="R56" s="8"/>
      <c r="S56" s="8"/>
      <c r="T56" s="8"/>
      <c r="U56" s="8"/>
    </row>
    <row r="57" spans="1:21" ht="63" customHeight="1" x14ac:dyDescent="0.25">
      <c r="A57" s="34" t="s">
        <v>59</v>
      </c>
      <c r="B57" s="55">
        <v>5000000</v>
      </c>
      <c r="C57" s="68"/>
      <c r="D57" s="38"/>
      <c r="E57" s="38"/>
      <c r="F57" s="38"/>
      <c r="G57" s="38"/>
      <c r="H57" s="38"/>
      <c r="I57" s="38"/>
      <c r="J57" s="38"/>
      <c r="K57" s="32">
        <v>4758000</v>
      </c>
      <c r="L57" s="38"/>
      <c r="M57" s="32"/>
      <c r="N57" s="32"/>
      <c r="O57" s="32"/>
      <c r="P57" s="38">
        <f t="shared" si="16"/>
        <v>4758000</v>
      </c>
      <c r="Q57" s="8"/>
      <c r="R57" s="8"/>
      <c r="S57" s="8"/>
      <c r="T57" s="8"/>
      <c r="U57" s="8"/>
    </row>
    <row r="58" spans="1:21" ht="45" customHeight="1" x14ac:dyDescent="0.25">
      <c r="A58" s="34" t="s">
        <v>60</v>
      </c>
      <c r="B58" s="55">
        <v>1700000</v>
      </c>
      <c r="C58" s="68"/>
      <c r="D58" s="38"/>
      <c r="E58" s="38"/>
      <c r="F58" s="38"/>
      <c r="G58" s="38"/>
      <c r="H58" s="38"/>
      <c r="I58" s="38"/>
      <c r="J58" s="38"/>
      <c r="K58" s="32"/>
      <c r="L58" s="32"/>
      <c r="M58" s="24"/>
      <c r="N58" s="38"/>
      <c r="O58" s="53"/>
      <c r="P58" s="38">
        <f t="shared" si="16"/>
        <v>0</v>
      </c>
      <c r="Q58" s="8"/>
      <c r="R58" s="8"/>
      <c r="S58" s="8"/>
      <c r="T58" s="8"/>
      <c r="U58" s="8"/>
    </row>
    <row r="59" spans="1:21" ht="45" customHeight="1" x14ac:dyDescent="0.25">
      <c r="A59" s="34" t="s">
        <v>61</v>
      </c>
      <c r="B59" s="55"/>
      <c r="C59" s="68">
        <v>0</v>
      </c>
      <c r="D59" s="38"/>
      <c r="E59" s="38"/>
      <c r="F59" s="38"/>
      <c r="G59" s="38"/>
      <c r="H59" s="38"/>
      <c r="I59" s="38"/>
      <c r="J59" s="38"/>
      <c r="K59" s="32"/>
      <c r="L59" s="32"/>
      <c r="M59" s="32"/>
      <c r="O59" s="42"/>
      <c r="P59" s="38">
        <f t="shared" ref="P59" si="17">SUM(O59)</f>
        <v>0</v>
      </c>
      <c r="Q59" s="8"/>
      <c r="R59" s="8"/>
      <c r="S59" s="8"/>
      <c r="T59" s="8"/>
      <c r="U59" s="8"/>
    </row>
    <row r="60" spans="1:21" ht="45" customHeight="1" x14ac:dyDescent="0.25">
      <c r="A60" s="34" t="s">
        <v>62</v>
      </c>
      <c r="B60" s="55">
        <v>7000000</v>
      </c>
      <c r="C60" s="68"/>
      <c r="D60" s="38"/>
      <c r="E60" s="38"/>
      <c r="F60" s="38">
        <v>3038000</v>
      </c>
      <c r="G60" s="38"/>
      <c r="H60" s="38"/>
      <c r="I60" s="38"/>
      <c r="J60" s="38">
        <v>3838000</v>
      </c>
      <c r="K60" s="32"/>
      <c r="L60" s="32"/>
      <c r="M60" s="32"/>
      <c r="N60" s="32"/>
      <c r="O60" s="53"/>
      <c r="P60" s="38">
        <f>SUM(D60:O60)</f>
        <v>6876000</v>
      </c>
      <c r="Q60" s="8"/>
      <c r="R60" s="8"/>
      <c r="S60" s="8"/>
      <c r="T60" s="8"/>
      <c r="U60" s="8"/>
    </row>
    <row r="61" spans="1:21" ht="22.5" x14ac:dyDescent="0.25">
      <c r="A61" s="34" t="s">
        <v>63</v>
      </c>
      <c r="B61" s="55"/>
      <c r="C61" s="68">
        <v>0</v>
      </c>
      <c r="D61" s="38"/>
      <c r="E61" s="38"/>
      <c r="F61" s="38"/>
      <c r="G61" s="38"/>
      <c r="H61" s="38"/>
      <c r="I61" s="38"/>
      <c r="J61" s="38"/>
      <c r="K61" s="33"/>
      <c r="L61" s="32"/>
      <c r="M61" s="32"/>
      <c r="N61" s="32"/>
      <c r="O61" s="32"/>
      <c r="P61" s="38">
        <f t="shared" ref="P61" si="18">SUM(O61)</f>
        <v>0</v>
      </c>
      <c r="Q61" s="8"/>
      <c r="R61" s="8"/>
      <c r="S61" s="8"/>
      <c r="T61" s="8"/>
      <c r="U61" s="8"/>
    </row>
    <row r="62" spans="1:21" ht="45" x14ac:dyDescent="0.25">
      <c r="A62" s="34" t="s">
        <v>64</v>
      </c>
      <c r="B62" s="55"/>
      <c r="C62" s="68">
        <v>0</v>
      </c>
      <c r="D62" s="38"/>
      <c r="E62" s="38"/>
      <c r="F62" s="38"/>
      <c r="G62" s="38"/>
      <c r="H62" s="38"/>
      <c r="I62" s="38"/>
      <c r="J62" s="38"/>
      <c r="K62" s="32"/>
      <c r="L62" s="32"/>
      <c r="M62" s="32"/>
      <c r="N62" s="32"/>
      <c r="O62" s="48"/>
      <c r="P62" s="38">
        <f t="shared" ref="P62" si="19">SUM(O62)</f>
        <v>0</v>
      </c>
      <c r="Q62" s="8"/>
      <c r="R62" s="8"/>
      <c r="S62" s="8"/>
      <c r="T62" s="8"/>
      <c r="U62" s="8"/>
    </row>
    <row r="63" spans="1:21" x14ac:dyDescent="0.25">
      <c r="A63" s="31" t="s">
        <v>65</v>
      </c>
      <c r="B63" s="58">
        <v>4000000</v>
      </c>
      <c r="C63" s="58"/>
      <c r="D63" s="58"/>
      <c r="E63" s="58"/>
      <c r="F63" s="58"/>
      <c r="G63" s="58"/>
      <c r="H63" s="58"/>
      <c r="I63" s="58"/>
      <c r="J63" s="58">
        <v>1617078.6</v>
      </c>
      <c r="K63" s="58"/>
      <c r="L63" s="58"/>
      <c r="M63" s="58"/>
      <c r="N63" s="58"/>
      <c r="O63" s="58"/>
      <c r="P63" s="58">
        <f>SUM(D63:O63)</f>
        <v>1617078.6</v>
      </c>
      <c r="Q63" s="8"/>
      <c r="R63" s="8"/>
      <c r="S63" s="8"/>
      <c r="T63" s="8"/>
      <c r="U63" s="8"/>
    </row>
    <row r="64" spans="1:21" ht="34.5" customHeight="1" x14ac:dyDescent="0.25">
      <c r="A64" s="34" t="s">
        <v>66</v>
      </c>
      <c r="B64" s="55"/>
      <c r="C64" s="68">
        <v>0</v>
      </c>
      <c r="D64" s="38"/>
      <c r="E64" s="38"/>
      <c r="F64" s="38"/>
      <c r="G64" s="38"/>
      <c r="H64" s="38"/>
      <c r="I64" s="38"/>
      <c r="J64" s="38"/>
      <c r="K64" s="32"/>
      <c r="L64" s="32"/>
      <c r="M64" s="38"/>
      <c r="N64" s="32"/>
      <c r="O64" s="39"/>
      <c r="P64" s="32">
        <f>SUM(D64:O64)</f>
        <v>0</v>
      </c>
      <c r="Q64" s="8"/>
      <c r="R64" s="8"/>
      <c r="S64" s="8"/>
      <c r="T64" s="8"/>
      <c r="U64" s="8"/>
    </row>
    <row r="65" spans="1:21" ht="20.25" customHeight="1" x14ac:dyDescent="0.25">
      <c r="A65" s="34" t="s">
        <v>108</v>
      </c>
      <c r="B65" s="55">
        <v>4000000</v>
      </c>
      <c r="C65" s="68"/>
      <c r="D65" s="38"/>
      <c r="E65" s="38"/>
      <c r="F65" s="38"/>
      <c r="G65" s="38"/>
      <c r="H65" s="38"/>
      <c r="I65" s="38"/>
      <c r="J65" s="38">
        <v>1617078.6</v>
      </c>
      <c r="K65" s="32"/>
      <c r="L65" s="38"/>
      <c r="M65" s="38"/>
      <c r="N65" s="32"/>
      <c r="O65" s="53"/>
      <c r="P65" s="38">
        <f>SUM(D65:O65)</f>
        <v>1617078.6</v>
      </c>
      <c r="Q65" s="8"/>
      <c r="R65" s="8"/>
      <c r="S65" s="8"/>
      <c r="T65" s="8"/>
      <c r="U65" s="8"/>
    </row>
    <row r="66" spans="1:21" ht="61.5" customHeight="1" x14ac:dyDescent="0.25">
      <c r="A66" s="34" t="s">
        <v>68</v>
      </c>
      <c r="B66" s="55"/>
      <c r="C66" s="68">
        <v>0</v>
      </c>
      <c r="D66" s="38"/>
      <c r="E66" s="38"/>
      <c r="F66" s="38"/>
      <c r="G66" s="38"/>
      <c r="H66" s="38"/>
      <c r="I66" s="38"/>
      <c r="J66" s="38"/>
      <c r="K66" s="32"/>
      <c r="L66" s="32"/>
      <c r="M66" s="32"/>
      <c r="N66" s="32"/>
      <c r="O66" s="32"/>
      <c r="P66" s="38">
        <f t="shared" ref="P66" si="20">SUM(O66)</f>
        <v>0</v>
      </c>
      <c r="Q66" s="8"/>
      <c r="R66" s="8"/>
      <c r="S66" s="8"/>
      <c r="T66" s="8"/>
      <c r="U66" s="8"/>
    </row>
    <row r="67" spans="1:21" ht="75.75" customHeight="1" x14ac:dyDescent="0.25">
      <c r="A67" s="34" t="s">
        <v>69</v>
      </c>
      <c r="B67" s="55"/>
      <c r="C67" s="68">
        <v>0</v>
      </c>
      <c r="D67" s="38"/>
      <c r="E67" s="38"/>
      <c r="F67" s="38"/>
      <c r="G67" s="38"/>
      <c r="H67" s="38"/>
      <c r="I67" s="38"/>
      <c r="J67" s="38"/>
      <c r="K67" s="32"/>
      <c r="L67" s="32"/>
      <c r="M67" s="32"/>
      <c r="N67" s="32"/>
      <c r="O67" s="32"/>
      <c r="P67" s="38">
        <f t="shared" ref="P67" si="21">SUM(O67)</f>
        <v>0</v>
      </c>
      <c r="Q67" s="8"/>
      <c r="R67" s="8"/>
      <c r="S67" s="8"/>
      <c r="T67" s="8"/>
      <c r="U67" s="8"/>
    </row>
    <row r="68" spans="1:21" ht="45" customHeight="1" x14ac:dyDescent="0.25">
      <c r="A68" s="31" t="s">
        <v>70</v>
      </c>
      <c r="B68" s="54"/>
      <c r="C68" s="68">
        <v>0</v>
      </c>
      <c r="D68" s="39"/>
      <c r="E68" s="38"/>
      <c r="F68" s="38"/>
      <c r="G68" s="38"/>
      <c r="H68" s="38"/>
      <c r="I68" s="38"/>
      <c r="J68" s="38"/>
      <c r="K68" s="32"/>
      <c r="L68" s="32"/>
      <c r="M68" s="32"/>
      <c r="N68" s="32"/>
      <c r="O68" s="32"/>
      <c r="P68" s="38">
        <f t="shared" ref="P68" si="22">SUM(P66:P67)</f>
        <v>0</v>
      </c>
      <c r="Q68" s="8"/>
      <c r="R68" s="8"/>
      <c r="S68" s="8"/>
      <c r="T68" s="8"/>
      <c r="U68" s="8"/>
    </row>
    <row r="69" spans="1:21" ht="36" customHeight="1" x14ac:dyDescent="0.25">
      <c r="A69" s="34" t="s">
        <v>71</v>
      </c>
      <c r="B69" s="55"/>
      <c r="C69" s="68">
        <v>0</v>
      </c>
      <c r="D69" s="38"/>
      <c r="E69" s="38"/>
      <c r="F69" s="38"/>
      <c r="G69" s="38"/>
      <c r="H69" s="38"/>
      <c r="I69" s="38"/>
      <c r="J69" s="38"/>
      <c r="K69" s="32"/>
      <c r="L69" s="32"/>
      <c r="M69" s="32"/>
      <c r="N69" s="32"/>
      <c r="O69" s="32"/>
      <c r="P69" s="38">
        <f t="shared" ref="P69" si="23">SUM(O69)</f>
        <v>0</v>
      </c>
      <c r="Q69" s="8"/>
      <c r="R69" s="8"/>
      <c r="S69" s="8"/>
      <c r="T69" s="8"/>
      <c r="U69" s="8"/>
    </row>
    <row r="70" spans="1:21" ht="64.5" customHeight="1" x14ac:dyDescent="0.25">
      <c r="A70" s="34" t="s">
        <v>72</v>
      </c>
      <c r="B70" s="55"/>
      <c r="C70" s="68">
        <v>0</v>
      </c>
      <c r="D70" s="38"/>
      <c r="E70" s="38"/>
      <c r="F70" s="38"/>
      <c r="G70" s="38"/>
      <c r="H70" s="38"/>
      <c r="I70" s="38"/>
      <c r="J70" s="38"/>
      <c r="K70" s="32"/>
      <c r="L70" s="32"/>
      <c r="M70" s="32"/>
      <c r="N70" s="32"/>
      <c r="O70" s="32"/>
      <c r="P70" s="38">
        <f t="shared" ref="P70" si="24">SUM(O70)</f>
        <v>0</v>
      </c>
      <c r="Q70" s="8"/>
      <c r="R70" s="8"/>
      <c r="S70" s="8"/>
      <c r="T70" s="8"/>
      <c r="U70" s="8"/>
    </row>
    <row r="71" spans="1:21" ht="24" customHeight="1" x14ac:dyDescent="0.25">
      <c r="A71" s="31" t="s">
        <v>73</v>
      </c>
      <c r="B71" s="54"/>
      <c r="C71" s="68">
        <v>0</v>
      </c>
      <c r="D71" s="39"/>
      <c r="E71" s="38"/>
      <c r="F71" s="38"/>
      <c r="G71" s="38"/>
      <c r="H71" s="38"/>
      <c r="I71" s="38"/>
      <c r="J71" s="38"/>
      <c r="K71" s="32"/>
      <c r="L71" s="32"/>
      <c r="M71" s="32"/>
      <c r="N71" s="32"/>
      <c r="O71" s="32"/>
      <c r="P71" s="38">
        <f t="shared" ref="P71" si="25">SUM(P69:P70)</f>
        <v>0</v>
      </c>
      <c r="Q71" s="8"/>
      <c r="R71" s="8"/>
      <c r="S71" s="8"/>
      <c r="T71" s="8"/>
      <c r="U71" s="8"/>
    </row>
    <row r="72" spans="1:21" ht="38.25" customHeight="1" x14ac:dyDescent="0.25">
      <c r="A72" s="34" t="s">
        <v>74</v>
      </c>
      <c r="B72" s="55"/>
      <c r="C72" s="68">
        <v>0</v>
      </c>
      <c r="D72" s="38"/>
      <c r="E72" s="38"/>
      <c r="F72" s="38"/>
      <c r="G72" s="38"/>
      <c r="H72" s="38"/>
      <c r="I72" s="38"/>
      <c r="J72" s="38"/>
      <c r="K72" s="32"/>
      <c r="L72" s="32"/>
      <c r="M72" s="32"/>
      <c r="N72" s="32"/>
      <c r="O72" s="32"/>
      <c r="P72" s="38">
        <f t="shared" ref="P72" si="26">SUM(O72)</f>
        <v>0</v>
      </c>
      <c r="Q72" s="8"/>
      <c r="R72" s="8"/>
      <c r="S72" s="8"/>
      <c r="T72" s="8"/>
      <c r="U72" s="8"/>
    </row>
    <row r="73" spans="1:21" ht="51.75" customHeight="1" x14ac:dyDescent="0.25">
      <c r="A73" s="34" t="s">
        <v>75</v>
      </c>
      <c r="B73" s="55"/>
      <c r="C73" s="68">
        <v>0</v>
      </c>
      <c r="D73" s="38"/>
      <c r="E73" s="38"/>
      <c r="F73" s="38"/>
      <c r="G73" s="38"/>
      <c r="H73" s="38"/>
      <c r="I73" s="38"/>
      <c r="J73" s="38"/>
      <c r="K73" s="32"/>
      <c r="L73" s="32"/>
      <c r="M73" s="32"/>
      <c r="N73" s="32"/>
      <c r="O73" s="32"/>
      <c r="P73" s="38">
        <f t="shared" ref="P73" si="27">SUM(O73)</f>
        <v>0</v>
      </c>
      <c r="Q73" s="8"/>
      <c r="R73" s="8"/>
      <c r="S73" s="8"/>
      <c r="T73" s="8"/>
      <c r="U73" s="8"/>
    </row>
    <row r="74" spans="1:21" ht="51.75" customHeight="1" x14ac:dyDescent="0.25">
      <c r="A74" s="34" t="s">
        <v>76</v>
      </c>
      <c r="B74" s="55"/>
      <c r="C74" s="68">
        <v>0</v>
      </c>
      <c r="D74" s="38"/>
      <c r="E74" s="38"/>
      <c r="F74" s="38"/>
      <c r="G74" s="38"/>
      <c r="H74" s="38"/>
      <c r="I74" s="38"/>
      <c r="J74" s="38"/>
      <c r="K74" s="32"/>
      <c r="L74" s="32"/>
      <c r="M74" s="32"/>
      <c r="N74" s="32"/>
      <c r="O74" s="32"/>
      <c r="P74" s="38">
        <f t="shared" ref="P74" si="28">SUM(P72:P73)</f>
        <v>0</v>
      </c>
      <c r="Q74" s="8"/>
      <c r="R74" s="8"/>
      <c r="S74" s="8"/>
      <c r="T74" s="8"/>
      <c r="U74" s="8"/>
    </row>
    <row r="75" spans="1:21" x14ac:dyDescent="0.25">
      <c r="A75" s="35" t="s">
        <v>77</v>
      </c>
      <c r="B75" s="58">
        <f>+B11+B17+B27+B37+B53+B63</f>
        <v>374522262</v>
      </c>
      <c r="C75" s="58">
        <v>0</v>
      </c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32"/>
      <c r="O75" s="58"/>
      <c r="P75" s="58">
        <f>SUM(D75:O75)</f>
        <v>0</v>
      </c>
      <c r="Q75" s="8"/>
      <c r="R75" s="8"/>
      <c r="S75" s="8"/>
      <c r="T75" s="8"/>
      <c r="U75" s="8"/>
    </row>
    <row r="76" spans="1:21" ht="22.5" x14ac:dyDescent="0.25">
      <c r="A76" s="31" t="s">
        <v>78</v>
      </c>
      <c r="B76" s="54"/>
      <c r="C76" s="68">
        <v>0</v>
      </c>
      <c r="D76" s="39"/>
      <c r="E76" s="38"/>
      <c r="F76" s="38"/>
      <c r="G76" s="38"/>
      <c r="H76" s="38"/>
      <c r="I76" s="38"/>
      <c r="J76" s="38"/>
      <c r="K76" s="32"/>
      <c r="L76" s="32"/>
      <c r="M76" s="32"/>
      <c r="N76" s="32"/>
      <c r="O76" s="32"/>
      <c r="P76" s="38">
        <f t="shared" ref="P76" si="29">SUM(O76)</f>
        <v>0</v>
      </c>
      <c r="Q76" s="8"/>
      <c r="R76" s="8"/>
      <c r="S76" s="8"/>
      <c r="T76" s="8"/>
      <c r="U76" s="8"/>
    </row>
    <row r="77" spans="1:21" ht="39" customHeight="1" x14ac:dyDescent="0.25">
      <c r="A77" s="31" t="s">
        <v>79</v>
      </c>
      <c r="B77" s="54"/>
      <c r="C77" s="68">
        <v>0</v>
      </c>
      <c r="D77" s="38"/>
      <c r="E77" s="38"/>
      <c r="F77" s="38"/>
      <c r="G77" s="38"/>
      <c r="H77" s="38"/>
      <c r="I77" s="38"/>
      <c r="J77" s="38"/>
      <c r="K77" s="32"/>
      <c r="L77" s="32"/>
      <c r="M77" s="32"/>
      <c r="N77" s="32"/>
      <c r="O77" s="32"/>
      <c r="P77" s="38">
        <f t="shared" ref="P77" si="30">SUM(O77)</f>
        <v>0</v>
      </c>
      <c r="Q77" s="8"/>
      <c r="R77" s="8"/>
      <c r="S77" s="8"/>
      <c r="T77" s="8"/>
      <c r="U77" s="8"/>
    </row>
    <row r="78" spans="1:21" ht="54.75" customHeight="1" x14ac:dyDescent="0.25">
      <c r="A78" s="34" t="s">
        <v>80</v>
      </c>
      <c r="B78" s="55"/>
      <c r="C78" s="68">
        <v>0</v>
      </c>
      <c r="D78" s="38"/>
      <c r="E78" s="38"/>
      <c r="F78" s="38"/>
      <c r="G78" s="38"/>
      <c r="H78" s="38"/>
      <c r="I78" s="38"/>
      <c r="J78" s="38"/>
      <c r="K78" s="32"/>
      <c r="L78" s="32"/>
      <c r="M78" s="32"/>
      <c r="N78" s="32"/>
      <c r="O78" s="32"/>
      <c r="P78" s="38">
        <f t="shared" ref="P78" si="31">SUM(P76:P77)</f>
        <v>0</v>
      </c>
      <c r="Q78" s="8"/>
      <c r="R78" s="8"/>
      <c r="S78" s="8"/>
      <c r="T78" s="8"/>
      <c r="U78" s="8"/>
    </row>
    <row r="79" spans="1:21" ht="44.25" customHeight="1" x14ac:dyDescent="0.25">
      <c r="A79" s="34" t="s">
        <v>81</v>
      </c>
      <c r="B79" s="55"/>
      <c r="C79" s="68">
        <v>0</v>
      </c>
      <c r="D79" s="38"/>
      <c r="E79" s="38"/>
      <c r="F79" s="38"/>
      <c r="G79" s="38"/>
      <c r="H79" s="38"/>
      <c r="I79" s="38"/>
      <c r="J79" s="38"/>
      <c r="K79" s="32"/>
      <c r="L79" s="32"/>
      <c r="M79" s="32"/>
      <c r="N79" s="32"/>
      <c r="O79" s="32"/>
      <c r="P79" s="38">
        <f t="shared" ref="P79" si="32">SUM(O79)</f>
        <v>0</v>
      </c>
      <c r="Q79" s="8"/>
      <c r="R79" s="8"/>
      <c r="S79" s="8"/>
      <c r="T79" s="8"/>
      <c r="U79" s="8"/>
    </row>
    <row r="80" spans="1:21" ht="22.5" x14ac:dyDescent="0.25">
      <c r="A80" s="31" t="s">
        <v>82</v>
      </c>
      <c r="B80" s="54"/>
      <c r="C80" s="68">
        <v>0</v>
      </c>
      <c r="D80" s="39"/>
      <c r="E80" s="38"/>
      <c r="F80" s="38"/>
      <c r="G80" s="38"/>
      <c r="H80" s="38"/>
      <c r="I80" s="38"/>
      <c r="J80" s="38"/>
      <c r="K80" s="32"/>
      <c r="L80" s="32"/>
      <c r="M80" s="32"/>
      <c r="N80" s="32"/>
      <c r="O80" s="32"/>
      <c r="P80" s="38">
        <f t="shared" ref="P80" si="33">SUM(O80)</f>
        <v>0</v>
      </c>
      <c r="Q80" s="8"/>
      <c r="R80" s="8"/>
      <c r="S80" s="8"/>
      <c r="T80" s="8"/>
      <c r="U80" s="8"/>
    </row>
    <row r="81" spans="1:21" ht="42.75" customHeight="1" x14ac:dyDescent="0.25">
      <c r="A81" s="34" t="s">
        <v>83</v>
      </c>
      <c r="B81" s="55"/>
      <c r="C81" s="68">
        <v>0</v>
      </c>
      <c r="D81" s="38"/>
      <c r="E81" s="38"/>
      <c r="F81" s="38"/>
      <c r="G81" s="38"/>
      <c r="H81" s="38"/>
      <c r="I81" s="38"/>
      <c r="J81" s="38"/>
      <c r="K81" s="32"/>
      <c r="L81" s="32"/>
      <c r="M81" s="32"/>
      <c r="N81" s="32"/>
      <c r="O81" s="32"/>
      <c r="P81" s="38">
        <f t="shared" ref="P81" si="34">SUM(P79:P80)</f>
        <v>0</v>
      </c>
      <c r="Q81" s="8"/>
      <c r="R81" s="8"/>
      <c r="S81" s="8"/>
      <c r="T81" s="8"/>
      <c r="U81" s="8"/>
    </row>
    <row r="82" spans="1:21" ht="33.75" customHeight="1" x14ac:dyDescent="0.25">
      <c r="A82" s="34" t="s">
        <v>84</v>
      </c>
      <c r="B82" s="55"/>
      <c r="C82" s="68">
        <v>0</v>
      </c>
      <c r="D82" s="38"/>
      <c r="E82" s="38"/>
      <c r="F82" s="38"/>
      <c r="G82" s="38"/>
      <c r="H82" s="38"/>
      <c r="I82" s="38"/>
      <c r="J82" s="38"/>
      <c r="K82" s="32"/>
      <c r="L82" s="32"/>
      <c r="M82" s="32"/>
      <c r="N82" s="32"/>
      <c r="O82" s="32"/>
      <c r="P82" s="38">
        <f t="shared" ref="P82" si="35">SUM(O82)</f>
        <v>0</v>
      </c>
      <c r="Q82" s="8"/>
      <c r="R82" s="8"/>
      <c r="S82" s="8"/>
      <c r="T82" s="8"/>
      <c r="U82" s="8"/>
    </row>
    <row r="83" spans="1:21" ht="42.75" customHeight="1" x14ac:dyDescent="0.25">
      <c r="A83" s="31" t="s">
        <v>85</v>
      </c>
      <c r="B83" s="54"/>
      <c r="C83" s="68">
        <v>0</v>
      </c>
      <c r="D83" s="39"/>
      <c r="E83" s="38"/>
      <c r="F83" s="38"/>
      <c r="G83" s="38"/>
      <c r="H83" s="38"/>
      <c r="I83" s="38"/>
      <c r="J83" s="38"/>
      <c r="K83" s="32"/>
      <c r="L83" s="32"/>
      <c r="M83" s="32"/>
      <c r="N83" s="32"/>
      <c r="O83" s="32"/>
      <c r="P83" s="38">
        <f t="shared" ref="P83" si="36">SUM(O83)</f>
        <v>0</v>
      </c>
      <c r="Q83" s="8"/>
      <c r="R83" s="8"/>
      <c r="S83" s="8"/>
      <c r="T83" s="8"/>
      <c r="U83" s="8"/>
    </row>
    <row r="84" spans="1:21" ht="51.75" customHeight="1" x14ac:dyDescent="0.25">
      <c r="A84" s="34" t="s">
        <v>86</v>
      </c>
      <c r="B84" s="55"/>
      <c r="C84" s="68">
        <v>0</v>
      </c>
      <c r="D84" s="38"/>
      <c r="E84" s="38"/>
      <c r="F84" s="38"/>
      <c r="G84" s="38"/>
      <c r="H84" s="38"/>
      <c r="I84" s="38"/>
      <c r="J84" s="38"/>
      <c r="K84" s="32"/>
      <c r="L84" s="32"/>
      <c r="M84" s="32"/>
      <c r="N84" s="32"/>
      <c r="O84" s="32"/>
      <c r="P84" s="38">
        <f>SUM(P82:P83)</f>
        <v>0</v>
      </c>
      <c r="Q84" s="8"/>
      <c r="R84" s="8"/>
      <c r="S84" s="8"/>
      <c r="T84" s="8"/>
      <c r="U84" s="8"/>
    </row>
    <row r="85" spans="1:21" ht="47.25" customHeight="1" x14ac:dyDescent="0.25">
      <c r="A85" s="36" t="s">
        <v>87</v>
      </c>
      <c r="B85" s="41">
        <f>+B75</f>
        <v>374522262</v>
      </c>
      <c r="C85" s="72">
        <f>+C10</f>
        <v>70189299.739999995</v>
      </c>
      <c r="D85" s="41">
        <f>+D11+D17</f>
        <v>23754888.099999998</v>
      </c>
      <c r="E85" s="41">
        <f>+E11+E17+E27+E37</f>
        <v>25612491.880000003</v>
      </c>
      <c r="F85" s="41">
        <f>+F11+F17+F27+F37+F53</f>
        <v>27227128.970000003</v>
      </c>
      <c r="G85" s="41">
        <f>+G11+G17+G27+G53</f>
        <v>24881738.719999999</v>
      </c>
      <c r="H85" s="41">
        <f>+H11+H17+H27+H37+H53+H63</f>
        <v>32028249.480000004</v>
      </c>
      <c r="I85" s="41">
        <f>+I11+I17+I27+I53+I63+I37</f>
        <v>22973324.66</v>
      </c>
      <c r="J85" s="41">
        <f>+J11+J17+J27+J37+J53+J63</f>
        <v>37296324.32</v>
      </c>
      <c r="K85" s="56">
        <f>++K11+K17+K27+K53</f>
        <v>40748957.299999997</v>
      </c>
      <c r="L85" s="41">
        <f>+L11+L17+L27+L37+L53+L63</f>
        <v>69420842.109999999</v>
      </c>
      <c r="M85" s="41">
        <f>+M11+M17+M27+M37+M43+M53+M63+M75</f>
        <v>51810915.910000004</v>
      </c>
      <c r="N85" s="41">
        <f>+N11+N27+N37+N17+N53</f>
        <v>0</v>
      </c>
      <c r="O85" s="41">
        <f>+O11+O17+O27+O37+O53+O63</f>
        <v>0</v>
      </c>
      <c r="P85" s="41">
        <f>SUM(D85:O85)</f>
        <v>355754861.45000005</v>
      </c>
      <c r="Q85" s="24">
        <v>303943945.54000002</v>
      </c>
      <c r="R85" s="25">
        <f>+P85-Q85</f>
        <v>51810915.910000026</v>
      </c>
      <c r="S85" s="25"/>
      <c r="T85" s="25"/>
      <c r="U85" s="25"/>
    </row>
    <row r="86" spans="1:21" x14ac:dyDescent="0.25">
      <c r="A86" s="11"/>
      <c r="B86" s="11"/>
      <c r="C86" s="73"/>
      <c r="D86" s="24"/>
      <c r="E86" s="24"/>
      <c r="F86" s="24"/>
      <c r="G86" s="24"/>
      <c r="H86" s="11"/>
      <c r="I86" s="11"/>
      <c r="J86" s="11"/>
      <c r="K86" s="11"/>
      <c r="L86" s="24"/>
      <c r="M86" s="67"/>
      <c r="N86" s="11"/>
      <c r="O86" s="11"/>
      <c r="P86" s="11"/>
      <c r="Q86" s="11"/>
      <c r="R86" s="11"/>
      <c r="S86" s="11"/>
      <c r="T86" s="11"/>
      <c r="U86" s="11"/>
    </row>
    <row r="87" spans="1:21" x14ac:dyDescent="0.25">
      <c r="A87" s="11"/>
      <c r="B87" s="11"/>
      <c r="C87" s="62"/>
      <c r="G87" s="11"/>
      <c r="H87" s="11"/>
      <c r="I87" s="11"/>
      <c r="J87" s="11"/>
      <c r="K87" s="11"/>
      <c r="L87" s="24"/>
      <c r="M87" s="11"/>
      <c r="N87" s="11"/>
      <c r="O87" s="11"/>
      <c r="P87" s="11"/>
      <c r="Q87" s="11"/>
      <c r="R87" s="11"/>
      <c r="S87" s="11"/>
      <c r="T87" s="11"/>
      <c r="U87" s="11"/>
    </row>
    <row r="88" spans="1:21" x14ac:dyDescent="0.25">
      <c r="A88" s="11"/>
      <c r="B88" s="11"/>
      <c r="C88" s="62"/>
      <c r="G88" s="11"/>
      <c r="H88" s="11"/>
      <c r="I88" s="11"/>
      <c r="J88" s="11"/>
      <c r="K88" s="11"/>
      <c r="L88" s="24"/>
      <c r="M88" s="11"/>
      <c r="N88" s="11"/>
      <c r="O88" s="11"/>
      <c r="P88" s="11"/>
      <c r="Q88" s="11"/>
      <c r="R88" s="11"/>
      <c r="S88" s="11"/>
      <c r="T88" s="11"/>
      <c r="U88" s="11"/>
    </row>
    <row r="89" spans="1:21" x14ac:dyDescent="0.25">
      <c r="A89" s="11"/>
      <c r="B89" s="11"/>
      <c r="C89" s="62"/>
      <c r="G89" s="11"/>
      <c r="H89" s="11"/>
      <c r="I89" s="11"/>
      <c r="J89" s="11"/>
      <c r="K89" s="11"/>
      <c r="L89" s="24"/>
      <c r="M89" s="11"/>
      <c r="N89" s="11"/>
      <c r="O89" s="11"/>
      <c r="P89" s="11"/>
      <c r="Q89" s="11"/>
      <c r="R89" s="11"/>
      <c r="S89" s="11"/>
      <c r="T89" s="11"/>
      <c r="U89" s="11"/>
    </row>
    <row r="90" spans="1:21" x14ac:dyDescent="0.25">
      <c r="A90" s="11"/>
      <c r="B90" s="11"/>
      <c r="C90" s="62"/>
      <c r="G90" s="11"/>
      <c r="H90" s="11"/>
      <c r="I90" s="11"/>
      <c r="J90" s="11"/>
      <c r="K90" s="11"/>
      <c r="L90" s="24"/>
      <c r="M90" s="11"/>
      <c r="N90" s="11"/>
      <c r="O90" s="11"/>
      <c r="P90" s="11"/>
      <c r="Q90" s="11"/>
      <c r="R90" s="11"/>
      <c r="S90" s="11"/>
      <c r="T90" s="11"/>
      <c r="U90" s="11"/>
    </row>
    <row r="91" spans="1:21" x14ac:dyDescent="0.25">
      <c r="M91" s="57"/>
      <c r="P91" s="11"/>
      <c r="Q91" s="11"/>
      <c r="R91" s="11"/>
      <c r="S91" s="11"/>
      <c r="T91" s="11"/>
      <c r="U91" s="11"/>
    </row>
    <row r="92" spans="1:21" ht="15.75" x14ac:dyDescent="0.25">
      <c r="A92" s="83" t="s">
        <v>91</v>
      </c>
      <c r="B92" s="83"/>
      <c r="C92" s="83"/>
      <c r="D92" s="83"/>
      <c r="I92" s="59" t="s">
        <v>106</v>
      </c>
      <c r="J92" s="43"/>
      <c r="M92" s="84" t="s">
        <v>100</v>
      </c>
      <c r="N92" s="84"/>
      <c r="O92" s="84"/>
      <c r="P92" s="43"/>
      <c r="Q92" s="11"/>
      <c r="R92" s="11"/>
      <c r="S92" s="11"/>
      <c r="T92" s="11"/>
      <c r="U92" s="11"/>
    </row>
    <row r="93" spans="1:21" ht="14.25" customHeight="1" x14ac:dyDescent="0.25">
      <c r="A93" s="83" t="s">
        <v>93</v>
      </c>
      <c r="B93" s="83"/>
      <c r="C93" s="83"/>
      <c r="D93" s="83"/>
      <c r="I93" s="59" t="s">
        <v>90</v>
      </c>
      <c r="J93" s="43"/>
      <c r="M93" s="84" t="s">
        <v>101</v>
      </c>
      <c r="N93" s="84"/>
      <c r="O93" s="84"/>
      <c r="P93" s="43" t="s">
        <v>114</v>
      </c>
      <c r="Q93" s="11"/>
      <c r="R93" s="11"/>
      <c r="S93" s="11"/>
      <c r="T93" s="11"/>
      <c r="U93" s="11"/>
    </row>
    <row r="94" spans="1:21" ht="3" customHeight="1" x14ac:dyDescent="0.25">
      <c r="D94" s="59"/>
      <c r="E94" s="44"/>
      <c r="P94" s="11"/>
      <c r="Q94" s="11"/>
      <c r="R94" s="11"/>
      <c r="S94" s="11"/>
      <c r="T94" s="11"/>
      <c r="U94" s="11"/>
    </row>
    <row r="95" spans="1:21" x14ac:dyDescent="0.25">
      <c r="H95" s="43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</row>
    <row r="96" spans="1:21" x14ac:dyDescent="0.25">
      <c r="D96" s="22"/>
      <c r="H96" s="43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</row>
    <row r="97" spans="2:21" ht="18.75" x14ac:dyDescent="0.3">
      <c r="B97" s="75" t="s">
        <v>116</v>
      </c>
      <c r="C97" s="76"/>
      <c r="D97" s="76"/>
      <c r="E97"/>
      <c r="F97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</row>
    <row r="98" spans="2:21" ht="18.75" x14ac:dyDescent="0.3">
      <c r="B98" s="75"/>
      <c r="C98" s="76"/>
      <c r="D98" s="76"/>
      <c r="E98"/>
      <c r="F98"/>
    </row>
    <row r="99" spans="2:21" ht="18.75" x14ac:dyDescent="0.3">
      <c r="B99" s="77" t="s">
        <v>117</v>
      </c>
      <c r="C99" s="75"/>
      <c r="D99" s="75"/>
      <c r="E99"/>
      <c r="F99"/>
    </row>
    <row r="100" spans="2:21" ht="93.75" customHeight="1" x14ac:dyDescent="0.25">
      <c r="B100" s="79" t="s">
        <v>120</v>
      </c>
      <c r="C100" s="79"/>
      <c r="D100" s="79"/>
      <c r="E100" s="79"/>
      <c r="F100" s="79"/>
      <c r="G100" s="79"/>
      <c r="H100" s="79"/>
      <c r="I100" s="79"/>
      <c r="J100" s="79"/>
      <c r="K100" s="78"/>
      <c r="L100" s="78"/>
      <c r="M100" s="78"/>
      <c r="N100" s="78"/>
      <c r="O100" s="78"/>
      <c r="P100" s="78"/>
    </row>
    <row r="101" spans="2:21" ht="18.75" customHeight="1" x14ac:dyDescent="0.25">
      <c r="B101" s="79" t="s">
        <v>118</v>
      </c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</row>
    <row r="102" spans="2:21" x14ac:dyDescent="0.25">
      <c r="C102" s="64" t="s">
        <v>119</v>
      </c>
    </row>
  </sheetData>
  <mergeCells count="11">
    <mergeCell ref="A93:D93"/>
    <mergeCell ref="M93:O93"/>
    <mergeCell ref="B100:J100"/>
    <mergeCell ref="B101:P101"/>
    <mergeCell ref="A4:P4"/>
    <mergeCell ref="A5:P5"/>
    <mergeCell ref="A6:P6"/>
    <mergeCell ref="A7:P7"/>
    <mergeCell ref="A8:P8"/>
    <mergeCell ref="A92:D92"/>
    <mergeCell ref="M92:O9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Hoja2</vt:lpstr>
      <vt:lpstr>Hoja3</vt:lpstr>
      <vt:lpstr>reformado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Lidia Paniagua</dc:creator>
  <cp:lastModifiedBy>Jose Nuñez</cp:lastModifiedBy>
  <cp:lastPrinted>2024-11-06T11:45:19Z</cp:lastPrinted>
  <dcterms:created xsi:type="dcterms:W3CDTF">2019-05-29T12:03:30Z</dcterms:created>
  <dcterms:modified xsi:type="dcterms:W3CDTF">2024-11-06T14:53:25Z</dcterms:modified>
</cp:coreProperties>
</file>