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ciaindocafe-my.sharepoint.com/personal/flucia_indocafe_gob_do/Documents/Desktop/CARPETA LUCIA FELIZ/PLANIFICACION Y DESARROLLO/Presupuesto y POA 2024/POA 2024/"/>
    </mc:Choice>
  </mc:AlternateContent>
  <xr:revisionPtr revIDLastSave="0" documentId="8_{50F28458-3E20-4720-8C4F-64C7ECDAFC80}" xr6:coauthVersionLast="47" xr6:coauthVersionMax="47" xr10:uidLastSave="{00000000-0000-0000-0000-000000000000}"/>
  <bookViews>
    <workbookView xWindow="-120" yWindow="-120" windowWidth="20730" windowHeight="11160" activeTab="1" xr2:uid="{6F7D3AA4-D186-4E1C-87A9-ABA51B69AAC5}"/>
  </bookViews>
  <sheets>
    <sheet name="MATRIZ POA 2024 INDOCAFE" sheetId="1" r:id="rId1"/>
    <sheet name="Cronograma de Actividades" sheetId="3" r:id="rId2"/>
  </sheets>
  <externalReferences>
    <externalReference r:id="rId3"/>
    <externalReference r:id="rId4"/>
  </externalReferences>
  <definedNames>
    <definedName name="Cal">#REF!</definedName>
    <definedName name="Calificación">[1]Hoja1!$G$6:$G$8</definedName>
    <definedName name="Imp">#REF!</definedName>
    <definedName name="matriz">#REF!</definedName>
    <definedName name="mm">#REF!</definedName>
    <definedName name="Objetivos">[1]Hoja1!$B$6:$B$9</definedName>
    <definedName name="Respuesta">[1]Hoja1!$P$6:$P$9</definedName>
    <definedName name="Riesgo">[1]Hoja1!$N$6:$N$11</definedName>
    <definedName name="Riesgos">[1]Hoja1!$D$6:$D$13</definedName>
    <definedName name="Valor">[1]Hoja1!$M$6:$M$11</definedName>
    <definedName name="VAR">#REF!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47" i="3" l="1"/>
  <c r="K190" i="1"/>
  <c r="K191" i="1"/>
  <c r="G191" i="1"/>
  <c r="F191" i="1"/>
  <c r="E191" i="1"/>
  <c r="H190" i="1"/>
  <c r="D191" i="1"/>
  <c r="H35" i="1"/>
  <c r="H32" i="1"/>
  <c r="H31" i="1"/>
  <c r="H30" i="1"/>
  <c r="H28" i="1"/>
  <c r="H26" i="1"/>
  <c r="H38" i="1"/>
  <c r="H39" i="1"/>
  <c r="H40" i="1"/>
  <c r="H41" i="1"/>
  <c r="H42" i="1"/>
  <c r="H43" i="1"/>
  <c r="H44" i="1"/>
  <c r="H37" i="1"/>
  <c r="H55" i="1"/>
  <c r="H70" i="1"/>
  <c r="H71" i="1"/>
  <c r="H72" i="1"/>
  <c r="H73" i="1"/>
  <c r="H74" i="1"/>
  <c r="H75" i="1"/>
  <c r="H76" i="1"/>
  <c r="H77" i="1"/>
  <c r="H78" i="1"/>
  <c r="H79" i="1"/>
  <c r="H69" i="1"/>
  <c r="H164" i="1"/>
  <c r="H165" i="1"/>
  <c r="H166" i="1"/>
  <c r="H167" i="1"/>
  <c r="H168" i="1"/>
  <c r="H169" i="1"/>
  <c r="H170" i="1"/>
  <c r="H163" i="1"/>
  <c r="H141" i="1"/>
  <c r="H143" i="1"/>
  <c r="H142" i="1"/>
  <c r="K189" i="1"/>
  <c r="H189" i="1"/>
  <c r="K188" i="1"/>
  <c r="H188" i="1"/>
  <c r="K185" i="1"/>
  <c r="H185" i="1"/>
  <c r="H182" i="1"/>
  <c r="H181" i="1"/>
  <c r="K180" i="1"/>
  <c r="H180" i="1"/>
  <c r="K179" i="1"/>
  <c r="H179" i="1"/>
  <c r="K178" i="1"/>
  <c r="H178" i="1"/>
  <c r="H177" i="1"/>
  <c r="H176" i="1"/>
  <c r="K175" i="1"/>
  <c r="H175" i="1"/>
  <c r="H174" i="1"/>
  <c r="H173" i="1"/>
  <c r="K163" i="1"/>
  <c r="H191" i="1" l="1"/>
  <c r="K149" i="1"/>
  <c r="K148" i="1"/>
  <c r="H148" i="1"/>
  <c r="H138" i="1"/>
  <c r="H130" i="1"/>
  <c r="H131" i="1"/>
  <c r="H132" i="1"/>
  <c r="H133" i="1"/>
  <c r="H134" i="1"/>
  <c r="H135" i="1"/>
  <c r="H136" i="1"/>
  <c r="H137" i="1"/>
  <c r="H129" i="1"/>
  <c r="K129" i="1"/>
  <c r="K130" i="1"/>
  <c r="K131" i="1"/>
  <c r="K132" i="1"/>
  <c r="K133" i="1"/>
  <c r="K134" i="1"/>
  <c r="K135" i="1"/>
  <c r="K136" i="1"/>
  <c r="K137" i="1"/>
  <c r="K138" i="1"/>
  <c r="K141" i="1"/>
  <c r="K142" i="1"/>
  <c r="K143" i="1"/>
  <c r="N190" i="3"/>
  <c r="O171" i="3"/>
  <c r="O162" i="3"/>
  <c r="O155" i="3"/>
  <c r="O147" i="3"/>
  <c r="N147" i="3"/>
  <c r="M147" i="3"/>
  <c r="L147" i="3"/>
  <c r="K147" i="3"/>
  <c r="J147" i="3"/>
  <c r="F149" i="1" s="1"/>
  <c r="H147" i="3"/>
  <c r="G147" i="3"/>
  <c r="F147" i="3"/>
  <c r="E147" i="3"/>
  <c r="D147" i="3"/>
  <c r="C147" i="3"/>
  <c r="O140" i="3"/>
  <c r="E149" i="1" l="1"/>
  <c r="D149" i="1"/>
  <c r="G149" i="1"/>
  <c r="H149" i="1" l="1"/>
  <c r="H150" i="1" s="1"/>
  <c r="H66" i="1"/>
  <c r="H65" i="1"/>
  <c r="H64" i="1"/>
  <c r="H63" i="1"/>
  <c r="H62" i="1"/>
  <c r="H61" i="1"/>
  <c r="H60" i="1"/>
  <c r="H59" i="1"/>
  <c r="H58" i="1"/>
  <c r="H57" i="1"/>
  <c r="K69" i="1"/>
  <c r="K70" i="1"/>
  <c r="K71" i="1"/>
  <c r="H48"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212" i="1"/>
  <c r="H213" i="1"/>
  <c r="H211" i="1"/>
  <c r="H210" i="1"/>
  <c r="K207" i="1"/>
  <c r="H207" i="1"/>
  <c r="K206" i="1"/>
  <c r="H206" i="1"/>
  <c r="K205" i="1"/>
  <c r="H205" i="1"/>
  <c r="K204" i="1"/>
  <c r="H204" i="1"/>
  <c r="H96" i="1"/>
  <c r="H95" i="1"/>
  <c r="H94" i="1"/>
  <c r="H93" i="1"/>
  <c r="H92" i="1"/>
  <c r="H91" i="1"/>
  <c r="H90" i="1"/>
  <c r="H89" i="1"/>
  <c r="H88" i="1"/>
  <c r="H87" i="1"/>
  <c r="H86" i="1"/>
  <c r="H85" i="1"/>
  <c r="H84" i="1"/>
  <c r="H83" i="1"/>
  <c r="K79" i="1"/>
  <c r="K78" i="1"/>
  <c r="K76" i="1"/>
  <c r="K73" i="1"/>
  <c r="K72" i="1"/>
  <c r="K202" i="1"/>
  <c r="H202" i="1"/>
  <c r="K201" i="1"/>
  <c r="H201" i="1"/>
  <c r="K200" i="1"/>
  <c r="H200" i="1"/>
  <c r="K197" i="1"/>
  <c r="H197" i="1"/>
  <c r="K196" i="1"/>
  <c r="H196" i="1"/>
  <c r="K195" i="1"/>
  <c r="H195" i="1"/>
  <c r="K194" i="1"/>
  <c r="H194" i="1"/>
  <c r="H54" i="1" l="1"/>
  <c r="H53" i="1"/>
  <c r="H52" i="1"/>
  <c r="H51" i="1"/>
  <c r="H50" i="1"/>
  <c r="H49" i="1"/>
  <c r="H46" i="1"/>
  <c r="H47" i="1"/>
  <c r="H153" i="1"/>
  <c r="K153" i="1"/>
  <c r="H154" i="1"/>
  <c r="K154" i="1"/>
  <c r="H155" i="1"/>
  <c r="K155" i="1"/>
  <c r="H20" i="1"/>
  <c r="H19" i="1"/>
  <c r="H21" i="1"/>
  <c r="H23" i="1"/>
  <c r="H22" i="1"/>
  <c r="H17" i="1"/>
  <c r="H16" i="1"/>
  <c r="H15" i="1"/>
  <c r="H14" i="1"/>
  <c r="H13" i="1"/>
  <c r="H12" i="1"/>
  <c r="H11" i="1"/>
  <c r="K160" i="1" l="1"/>
  <c r="H160" i="1"/>
  <c r="K158" i="1"/>
  <c r="K159" i="1"/>
  <c r="H158" i="1"/>
  <c r="H159" i="1"/>
</calcChain>
</file>

<file path=xl/sharedStrings.xml><?xml version="1.0" encoding="utf-8"?>
<sst xmlns="http://schemas.openxmlformats.org/spreadsheetml/2006/main" count="1468" uniqueCount="808">
  <si>
    <t>MATRIZ RECOPILACION DE INFORMACION POA 2024</t>
  </si>
  <si>
    <t>Instituto Dominicano del Café (INDOCAFE)</t>
  </si>
  <si>
    <r>
      <t>Ejes Estratégicos 1:  Fortalecimiento capacidades institucionales para robustecer el subsector cafetalero, procurando mayor  rentabilidad y competitividad en el desarrollo</t>
    </r>
    <r>
      <rPr>
        <sz val="13"/>
        <color theme="1"/>
        <rFont val="Calibri"/>
        <family val="2"/>
        <scheme val="minor"/>
      </rPr>
      <t xml:space="preserve"> </t>
    </r>
    <r>
      <rPr>
        <b/>
        <sz val="13"/>
        <color theme="1"/>
        <rFont val="Calibri"/>
        <family val="2"/>
        <scheme val="minor"/>
      </rPr>
      <t>socioecnómico de las familias cafetaleras de RD.</t>
    </r>
  </si>
  <si>
    <t>Políticas Sectoriales Prioritarias a ejecutar en el 2024: Producción de café de un modo amigable con el medio ambiente y convertir a la República Dominicana en un referente para la producción de café bajo en emisiones en el Caribe Insular</t>
  </si>
  <si>
    <t xml:space="preserve">Producto </t>
  </si>
  <si>
    <t>Unidad de Medida</t>
  </si>
  <si>
    <t>Indicador</t>
  </si>
  <si>
    <t>Metas Programadas 2024</t>
  </si>
  <si>
    <t xml:space="preserve">Beneficiarios  </t>
  </si>
  <si>
    <t xml:space="preserve">Medios de Verificación </t>
  </si>
  <si>
    <t>Resultados Esperados</t>
  </si>
  <si>
    <t>Insumos para los Indicadores de Cohesión Territorial</t>
  </si>
  <si>
    <t>1er.
Trim.</t>
  </si>
  <si>
    <t>2do.
Trim.</t>
  </si>
  <si>
    <t>3er.
Trim.</t>
  </si>
  <si>
    <t>4to.
Trim.</t>
  </si>
  <si>
    <t>Total
 Meta
 Física</t>
  </si>
  <si>
    <t>Hombres</t>
  </si>
  <si>
    <t>Mujeres</t>
  </si>
  <si>
    <t>Total Ben.</t>
  </si>
  <si>
    <t>Dist. Munic.</t>
  </si>
  <si>
    <t>Municipio</t>
  </si>
  <si>
    <t>Provincia</t>
  </si>
  <si>
    <t>1. 1 Departamento Financiero</t>
  </si>
  <si>
    <t xml:space="preserve">1.1.1 Inventario de activos fijos </t>
  </si>
  <si>
    <t xml:space="preserve">Unidad </t>
  </si>
  <si>
    <t>Inventario actualizado en un 100%</t>
  </si>
  <si>
    <t>N/A</t>
  </si>
  <si>
    <t>Inventario fisico actualizado y publicado en el portal de transparencia</t>
  </si>
  <si>
    <t>Inventarios realizados</t>
  </si>
  <si>
    <t>Polo</t>
  </si>
  <si>
    <t xml:space="preserve">Loma de Cabrera, Cambita Garabitos, Baní, Padre Las Casas. </t>
  </si>
  <si>
    <t xml:space="preserve">Barahona, Santiago, Santiago Rodríguez, Dajabón, Valverde Mao, La Vega, Monseñor Nouel, San Francisco de Macorís, Hato Mayor, San Cristóbal, Peravia, Azua, San Juan y Santo Domingo. </t>
  </si>
  <si>
    <t>1.1.2 Elaborar la conciliación bancaria</t>
  </si>
  <si>
    <t>Conciliaciones Bancarias actualizadas 100%</t>
  </si>
  <si>
    <t>Conciliaciones física mensuales</t>
  </si>
  <si>
    <t>Estados de cuentas conciliados</t>
  </si>
  <si>
    <t xml:space="preserve">Distrito Nacional, 
Santo Domingo </t>
  </si>
  <si>
    <t>1.1.3 Relación las facturas pendientes de pagos</t>
  </si>
  <si>
    <t>Registro de los compromisos asumidos por la Institución, por la contratación de bienes y servicios.</t>
  </si>
  <si>
    <t>Cuentas por pagar actualizada y publicada en el portal de transparencia</t>
  </si>
  <si>
    <t>Procesos de compras realizados y publicados</t>
  </si>
  <si>
    <t>1.1.4 Traslado de activos fijo</t>
  </si>
  <si>
    <t>Registro de los traslado de los  activos fijo</t>
  </si>
  <si>
    <t xml:space="preserve">Formularios de traslado de activo fijo, </t>
  </si>
  <si>
    <t>Activos fijos actualizados</t>
  </si>
  <si>
    <t>1.1.5 Estados Financieros</t>
  </si>
  <si>
    <t>Elaboración de los Estados Financieros</t>
  </si>
  <si>
    <t>Estados financieros publicados en el portal</t>
  </si>
  <si>
    <t>Estados Financieros elaborados y publicados</t>
  </si>
  <si>
    <t>1.1.6 Ejecución presupuestaria</t>
  </si>
  <si>
    <t>Elaboración de la Ejecución Presupuestaria</t>
  </si>
  <si>
    <t>Ejecución presupuestaria, publicada por el Portal Institucional</t>
  </si>
  <si>
    <t>Ejecucion presupuestaria publicada</t>
  </si>
  <si>
    <t>1.1.7 Cheques</t>
  </si>
  <si>
    <t>Revisión de los cheques anticipos financieros</t>
  </si>
  <si>
    <t>Copia de cheques físicos</t>
  </si>
  <si>
    <t>Cheques fisicos actualizados</t>
  </si>
  <si>
    <t>1.2 Departamento de Compras</t>
  </si>
  <si>
    <t>1.2.1 Subir procesos al portal transaccional de compras y contrataciones</t>
  </si>
  <si>
    <t>Porcentaje</t>
  </si>
  <si>
    <t xml:space="preserve">Gestionar en la plataforma </t>
  </si>
  <si>
    <t>Portal transaccional e institucional</t>
  </si>
  <si>
    <t>Cumplimientos evaluacion en 95%</t>
  </si>
  <si>
    <t>Santo Domingo, 
Disitrito Nacional</t>
  </si>
  <si>
    <t>1.2.2 Cumplimiento normativa Siscompra</t>
  </si>
  <si>
    <t>SisCompras</t>
  </si>
  <si>
    <t xml:space="preserve">EVALUACION </t>
  </si>
  <si>
    <t>Porcentaje de evaluacion en 95% durante todo el año</t>
  </si>
  <si>
    <t>1.2.3 Cierre de contrato</t>
  </si>
  <si>
    <t>Portal transaccional</t>
  </si>
  <si>
    <t>Contrato de compras emitidos, cerrados durante todo el año</t>
  </si>
  <si>
    <t xml:space="preserve">1.2.4 Informe mensual de POA </t>
  </si>
  <si>
    <t xml:space="preserve">Portal institucional </t>
  </si>
  <si>
    <t>Mantener Ejecucion de POA actualiza</t>
  </si>
  <si>
    <t>1.2.5 Plan de Compras</t>
  </si>
  <si>
    <t>Unidad</t>
  </si>
  <si>
    <t>Plan de Compras elaborado</t>
  </si>
  <si>
    <t>Portal de Transparencia</t>
  </si>
  <si>
    <t>Cumplir normativas</t>
  </si>
  <si>
    <t>1.3 DEPTO. ADMINISTRATIVO</t>
  </si>
  <si>
    <t>1.3.1 Pago energia electrica</t>
  </si>
  <si>
    <t>Factura</t>
  </si>
  <si>
    <t>El 90% de las facturas recibidas pagada antes de los 45 dias.</t>
  </si>
  <si>
    <t>Libramiento de pagos</t>
  </si>
  <si>
    <t>Cumplir compromisos 
de
gastos fijos</t>
  </si>
  <si>
    <t xml:space="preserve">Distrito Nacional,
 Santo Domingo </t>
  </si>
  <si>
    <t>1.3.2 Pago  de Comunicación</t>
  </si>
  <si>
    <t>El 95% de las facturas recibidas pagada antes de los 45 dias.</t>
  </si>
  <si>
    <t>Cumplir metas planteadas del servicios de comunicación</t>
  </si>
  <si>
    <t>1.3.3 Alquileres</t>
  </si>
  <si>
    <t>El 95% de las facturas de los inmuebles rentados pagadas antes de los 45 dias laborables</t>
  </si>
  <si>
    <t>Cumplir pagos contratados</t>
  </si>
  <si>
    <t>1.3.4 Mantenimiento de vehiculo</t>
  </si>
  <si>
    <t>Cumplir el 100% del plan de mantenimiento</t>
  </si>
  <si>
    <t>Requerimiento</t>
  </si>
  <si>
    <t>Cumplir plan de  mantenimiento</t>
  </si>
  <si>
    <t>1.3.5 Reparacion de vehiculo</t>
  </si>
  <si>
    <t xml:space="preserve">Atendidas el 90% de las reparaciones solicitadas durante el año. </t>
  </si>
  <si>
    <t>Atenter requirimiento oportunamente</t>
  </si>
  <si>
    <t>1.3.6 Mantenimiento instalaciones fisicas</t>
  </si>
  <si>
    <t xml:space="preserve">Cronograma de mantenimiento cumplido en el 95% durante el año. </t>
  </si>
  <si>
    <t>Informe mensual</t>
  </si>
  <si>
    <t>Cumplir cronogrma planificado</t>
  </si>
  <si>
    <t>1.3.7 Servicios de alimentacion</t>
  </si>
  <si>
    <t xml:space="preserve">Ofrecidos los servicios de almuerzo al 95% del personal de la Sede Central y dos regionales piloto. </t>
  </si>
  <si>
    <t>Entrega diaria</t>
  </si>
  <si>
    <t>Suplir servicios de almuerzo al personal</t>
  </si>
  <si>
    <t>1.3.8 Adquisicion tickes de combustibles</t>
  </si>
  <si>
    <t>Tickes</t>
  </si>
  <si>
    <t>Adquirir combustibles para suplir las necesidades operativas</t>
  </si>
  <si>
    <t xml:space="preserve">Liquidacion factura </t>
  </si>
  <si>
    <t>Adquirir el combustiple para las operaciones del periodo</t>
  </si>
  <si>
    <t>1.3.9 Suministro de combustible</t>
  </si>
  <si>
    <t>Satisfecha la demanda de combustible operacional de la institucion en un 90% durante el año.</t>
  </si>
  <si>
    <t xml:space="preserve">Entrada y salida de almacen </t>
  </si>
  <si>
    <t>Suplir las demandas operacionales</t>
  </si>
  <si>
    <t>1.3.10 Adquisicion de material gastable</t>
  </si>
  <si>
    <t>Facturas</t>
  </si>
  <si>
    <t>Adquirir material gastable de uso durante el periodo</t>
  </si>
  <si>
    <t>Matricula</t>
  </si>
  <si>
    <t>Adquirir el material gastables para uso de las actividades en todas las oficinas</t>
  </si>
  <si>
    <t xml:space="preserve">1.3.11 Suministro de materiales gastables </t>
  </si>
  <si>
    <t>Solicitud de Almacen</t>
  </si>
  <si>
    <t xml:space="preserve">Satisfecha el 95% de la demanda de materiales gastables requeridas por las dependenicas de la institucion </t>
  </si>
  <si>
    <t>Requision de materiales</t>
  </si>
  <si>
    <t>Supplir las necesidades demandadas de todos las regionales y departamentos</t>
  </si>
  <si>
    <t>1.4 Tecnología de la Información y la Comunicación</t>
  </si>
  <si>
    <t>1.4.1 Plan de Trabajo del departamento de Tecnología de la Información y Comunicación</t>
  </si>
  <si>
    <t xml:space="preserve">Plan </t>
  </si>
  <si>
    <t xml:space="preserve">Elaborado un Plan de Trabajo </t>
  </si>
  <si>
    <t>Documento de Plan de trabajo, lista de participantes, fotos, informes.</t>
  </si>
  <si>
    <t xml:space="preserve">Se Cuenta con un instrumento de gestión de la TIC en INDOCAFE </t>
  </si>
  <si>
    <t>Distrito Nacional, Santo Domingo</t>
  </si>
  <si>
    <t>1.4.2 Instalación de seguridad perimetral, camaras de seguridad</t>
  </si>
  <si>
    <t>Instalación de las cámaras de seguridad para robustar la seguridad de la institución</t>
  </si>
  <si>
    <t>-</t>
  </si>
  <si>
    <t>Seguridad perimetral 
instalada</t>
  </si>
  <si>
    <t>Cámaras de seguridad instaladas y en función con su monitoreo</t>
  </si>
  <si>
    <t>1.4.3 Compra de UPS para los equipos de la institución</t>
  </si>
  <si>
    <t xml:space="preserve">Redundancia de energia electrica para los servidores y equipos de la institucion </t>
  </si>
  <si>
    <t xml:space="preserve">Redundancia de energia
 electrica </t>
  </si>
  <si>
    <t>UPS instalado y funcionando como redundancia de la energia electrica de la institucion para los equipos informaticos</t>
  </si>
  <si>
    <t>1.4.4 Renovación de licencias de antivirus</t>
  </si>
  <si>
    <t>Renavación del seguridad de software antivirus para los equipos</t>
  </si>
  <si>
    <t>Adquisición de las licencias
 de antivirus</t>
  </si>
  <si>
    <t>Licencias de antivirus renovadas e instaladas en cada usuario</t>
  </si>
  <si>
    <t>1.4.5 Compra de equipos informaticos</t>
  </si>
  <si>
    <t>Solicitud de compra de equipos informaticos</t>
  </si>
  <si>
    <t>Adjudicación de compras 
de equipos informaticos realizado</t>
  </si>
  <si>
    <t>Equipos informaticos comprados, entregados e instalados en cada oficina y departamento correspondiente</t>
  </si>
  <si>
    <t>1.4.6 Visitas de Soporte a las oficinas regionales para Mantenimiento a equipos y redes de comunicaciones.</t>
  </si>
  <si>
    <t>Visitar las diferentes oficinas para soporte</t>
  </si>
  <si>
    <t>Regionales visitadas y equipos actualizados</t>
  </si>
  <si>
    <t xml:space="preserve">Equipos de las regionales con mantenimiento al día y en optimas condiciones </t>
  </si>
  <si>
    <t>1.4.7 Capacitación a personal TIC</t>
  </si>
  <si>
    <t>Personal de TIC en capacitación</t>
  </si>
  <si>
    <t>El personal de TIC 
capacitado</t>
  </si>
  <si>
    <t>Personal de TIC capacitado y ejerciendo lo aprendido</t>
  </si>
  <si>
    <t>1.4.8 Informes de ejecución del POA 2023</t>
  </si>
  <si>
    <t>Realización de informes</t>
  </si>
  <si>
    <t>Informes de ejecución 
del POA listo</t>
  </si>
  <si>
    <t>Informes de ejecución del POA listo y entregado al departamento de Planificación</t>
  </si>
  <si>
    <t>1.5 DEPARTAMENTO DE COMUNICACIÓN</t>
  </si>
  <si>
    <t xml:space="preserve">1.5.1 Campaña "Construyendo 
un Futuro Sostenible" </t>
  </si>
  <si>
    <t>publicacion</t>
  </si>
  <si>
    <t>Publicaciones en medios digitales</t>
  </si>
  <si>
    <t xml:space="preserve">Captura de pantalla, informe </t>
  </si>
  <si>
    <t>Sensibilizar y aumento
 de seguidores</t>
  </si>
  <si>
    <t xml:space="preserve">Disitrito Nacional,
 Santo Domingo </t>
  </si>
  <si>
    <t>1.5.2 Creación de un 
boletín semestral.</t>
  </si>
  <si>
    <t>Boletin</t>
  </si>
  <si>
    <t>Publicacion de boletin en medios digitales</t>
  </si>
  <si>
    <t>Expandir las informaciones
 referente al INDOCAFE</t>
  </si>
  <si>
    <t>1.5.3 Actualización del sitio web.</t>
  </si>
  <si>
    <t>Sitio Web actualizado</t>
  </si>
  <si>
    <t xml:space="preserve">Captura de pantalla de publicaciones informe </t>
  </si>
  <si>
    <t>Mantener actualizado el 
sitio web</t>
  </si>
  <si>
    <t>1.5.4 Creación de mural
 informativo  sede central.</t>
  </si>
  <si>
    <t>Mural</t>
  </si>
  <si>
    <t>Mural habilitado</t>
  </si>
  <si>
    <t>Foto de mural</t>
  </si>
  <si>
    <t>Mural habilitado y
en uso</t>
  </si>
  <si>
    <t>1.5.5 Adquisición de Equipos
 para Comunicaciones</t>
  </si>
  <si>
    <t>Equipo</t>
  </si>
  <si>
    <t>Equipos asignados</t>
  </si>
  <si>
    <t>Equipos fisicos</t>
  </si>
  <si>
    <t>Suplir al personal de 
Herramientas</t>
  </si>
  <si>
    <t>1.5.6 Capacitación al personal
 del departamento de comunicaciones</t>
  </si>
  <si>
    <t>Certificado</t>
  </si>
  <si>
    <t>Certificado de 
participacion</t>
  </si>
  <si>
    <t>Fortalecer las  
capacidades</t>
  </si>
  <si>
    <t>1.5.7 Publicacion en la prensa.</t>
  </si>
  <si>
    <t>Periodico</t>
  </si>
  <si>
    <t>Cantidad de publicaciones 
colocadas en el periodico</t>
  </si>
  <si>
    <t>Caratula de publicacion</t>
  </si>
  <si>
    <t>Promover actividades institucionales
 en medion nacional</t>
  </si>
  <si>
    <t>1.5.8 Cobertura de actividades</t>
  </si>
  <si>
    <t>Publicacion</t>
  </si>
  <si>
    <t>Actividades Publicadas</t>
  </si>
  <si>
    <t>Mantener informados a los ciudadanos (clientes)</t>
  </si>
  <si>
    <t xml:space="preserve">1.5.9 Medición de satisfacción 
de los servicios a través de encuesta  </t>
  </si>
  <si>
    <t>Encuesta</t>
  </si>
  <si>
    <t>Resultados tabulados</t>
  </si>
  <si>
    <t>·         Correos y medios  
Web, google</t>
  </si>
  <si>
    <t>Obtener resultado desastifacion
 de los clientes</t>
  </si>
  <si>
    <t xml:space="preserve">1.5.10 Medición de satisfacción
 de los servicios </t>
  </si>
  <si>
    <t>Tabulacion de Resultados</t>
  </si>
  <si>
    <t>Encuesta
 aplicadas</t>
  </si>
  <si>
    <t>Obtener resultado desastifacion
 de los colaboradores</t>
  </si>
  <si>
    <t>1.6 DEPARTAMENTO JURIDICO</t>
  </si>
  <si>
    <t>1.6.1 Opinion Juridica</t>
  </si>
  <si>
    <t>unidad</t>
  </si>
  <si>
    <t xml:space="preserve">No. De Opinión en el año
</t>
  </si>
  <si>
    <t>1.6.2 Revisión de Estructura Orgánica 
Institucional</t>
  </si>
  <si>
    <t>No. de reuniones al acompañamiento realizados en año</t>
  </si>
  <si>
    <t>Estrucutura organica
 aprobada</t>
  </si>
  <si>
    <t>Organigrama actualizado</t>
  </si>
  <si>
    <t>1.6.3 Elaborar actas del Comité de compra y contrataciones</t>
  </si>
  <si>
    <t>Actas</t>
  </si>
  <si>
    <t>No. de títulos emitidos</t>
  </si>
  <si>
    <t xml:space="preserve">Acta firmada </t>
  </si>
  <si>
    <t>Cumplimiento normativas</t>
  </si>
  <si>
    <t>1.6.4 Elaborar resoluciones administrativas según requerimientos</t>
  </si>
  <si>
    <t>Resoluciones</t>
  </si>
  <si>
    <t>No. de resolución elaborada</t>
  </si>
  <si>
    <t>Resolucion
firmada</t>
  </si>
  <si>
    <t>1.6.5 Revisar Regulación (Reglamentos interno, Proyectos de Ley, Normas, Guía, etc.</t>
  </si>
  <si>
    <t>No. de reunión realizada</t>
  </si>
  <si>
    <t>Reglamentos,normas
 guias</t>
  </si>
  <si>
    <t>1.6.6 Elaborar Contratos y Convenios</t>
  </si>
  <si>
    <t>Convenios</t>
  </si>
  <si>
    <t>No. de Contratos y Convenios Registrados</t>
  </si>
  <si>
    <t>Contratos y Convenios 
firmados</t>
  </si>
  <si>
    <t>Cumplimiento funciones
 departamentales</t>
  </si>
  <si>
    <t>1.6.7 Registrar Contratos y Convenios en la Contraloría General de la República</t>
  </si>
  <si>
    <t>Contratos</t>
  </si>
  <si>
    <t>No. de contratos registrados</t>
  </si>
  <si>
    <t>Contratos y convenios
 registrados en sigef</t>
  </si>
  <si>
    <t>Cumpliento de normativa</t>
  </si>
  <si>
    <t>1.6.8 Elaboración de informes trimestrales y semestrales</t>
  </si>
  <si>
    <t>Informes</t>
  </si>
  <si>
    <t>No. de informes 
Elaborados</t>
  </si>
  <si>
    <t xml:space="preserve">Informes elaborados </t>
  </si>
  <si>
    <t xml:space="preserve">1.6.9 Notarización
 de documentos generados </t>
  </si>
  <si>
    <t>No. de contrato
 notarizado</t>
  </si>
  <si>
    <t>Documentos
 Notarizados</t>
  </si>
  <si>
    <t>1.6.10 Informes Procesos de Compra</t>
  </si>
  <si>
    <t>Informe</t>
  </si>
  <si>
    <t>Proceso de Compra</t>
  </si>
  <si>
    <t>Informes
 elaborados</t>
  </si>
  <si>
    <t>Informar sobre
 cumplientos</t>
  </si>
  <si>
    <t>1.7 DEPARTAMENTO RECURSOS HUMANOS</t>
  </si>
  <si>
    <t>1.7.1 Impartir Cursos, Talleres, Seminarios y Diplomados a Servidores de los grupos ocupacionales I, II, III, IV y V.</t>
  </si>
  <si>
    <t>Talleres, Cursos y Seminario</t>
  </si>
  <si>
    <t>08. Gestión del Desarrollo</t>
  </si>
  <si>
    <t>Diplomados y Cursos</t>
  </si>
  <si>
    <t>Fortalecimiento de las capacidades</t>
  </si>
  <si>
    <t>1.7.2 Capacitar al personal en materia laboral, Higiene Industrial, Equidad e Igualdad de Oportunidades.</t>
  </si>
  <si>
    <t>Talleres y Cursos</t>
  </si>
  <si>
    <t>08. Gestión del Desarrollo, 08.1.2 Ejecución del Plan de Capacitación, Indicador 09.4 Implementación del sistema de Seguridad y Salud en el Trabajo en la Adm. Pública.</t>
  </si>
  <si>
    <t>Taller y Charlas Sistema de Seguridad y Salud en el Trabajo</t>
  </si>
  <si>
    <t>Cumplir con Normativas del MAP</t>
  </si>
  <si>
    <t>1.7.3 Asignar Especialización (Maestrias, Post grados, otros) a servidores del Grupo Ocupacional V.</t>
  </si>
  <si>
    <t>Maestrias y Post Grados</t>
  </si>
  <si>
    <t>08. Gestión del Desarrollo , Subindicador 08.1.</t>
  </si>
  <si>
    <t xml:space="preserve"> Mescyt, INAP e INFOTEP</t>
  </si>
  <si>
    <t>Cumplimiento del Eje Estrategico 1</t>
  </si>
  <si>
    <t>1.7.4 Aplicar Evaluaciones del Desempeño</t>
  </si>
  <si>
    <t>Evaluaciones del Desempeño</t>
  </si>
  <si>
    <t>07. Gestión del Rendimiento, 07.1 Gestión de Acuerdos del Desempeño.</t>
  </si>
  <si>
    <t>Cumplimiento de Normativas</t>
  </si>
  <si>
    <t>1.7.5 Pago de incentivos por Rendimiento Individual a Servidores.</t>
  </si>
  <si>
    <t>Evaluación del Rendimiento</t>
  </si>
  <si>
    <t>07. Gestión del Rendimiento.</t>
  </si>
  <si>
    <t>Cumplir con ley de funcion publica</t>
  </si>
  <si>
    <t>1.7.6 Registrar Evidencias del SISMAP (cargar evidencias)</t>
  </si>
  <si>
    <t>Evidencias</t>
  </si>
  <si>
    <t>Indicadores y Subindicadores</t>
  </si>
  <si>
    <t>Evidencias SISMAP</t>
  </si>
  <si>
    <t>1.7.7 Pago de incentivos por cumplimiento de Indicadores SISMAP</t>
  </si>
  <si>
    <t xml:space="preserve">Evidencias </t>
  </si>
  <si>
    <t xml:space="preserve">Cumplimiento indicadores </t>
  </si>
  <si>
    <t xml:space="preserve">Cumplimiento Indicadores </t>
  </si>
  <si>
    <t>Cumplimiento de Normativa</t>
  </si>
  <si>
    <t>1.7.8 Realizar Operativos de Mamografías, Oftamológicos, Prevención de la Diabetes y Presión Arterial.</t>
  </si>
  <si>
    <t>Operativos y Jornadas</t>
  </si>
  <si>
    <t>Subindicador 09.4 Implementación del Sistema de Seguridad y Salud en el Trabajo an la Adm. Pública.</t>
  </si>
  <si>
    <t>Operativos</t>
  </si>
  <si>
    <t>Cumplimiento Plan del SISTAP</t>
  </si>
  <si>
    <t>1.7.9 Elaboración del Plan de Capacitación Institucional.</t>
  </si>
  <si>
    <t>Plan de Capacitación</t>
  </si>
  <si>
    <t xml:space="preserve">Plan de Capacitacion </t>
  </si>
  <si>
    <t>1.7.10 Realizar Encuesta Clima Laboral</t>
  </si>
  <si>
    <t xml:space="preserve">Encuesta Clima Organizacional </t>
  </si>
  <si>
    <t>09.5 Encuesta Clima Laboral</t>
  </si>
  <si>
    <t>Encuesta Clima Laboral</t>
  </si>
  <si>
    <t>1.7.11 Implementar el Plan de Mejora para Clima Laboral</t>
  </si>
  <si>
    <t xml:space="preserve">Plan de Mejora </t>
  </si>
  <si>
    <t>Subindicador 09.5.3 Plan de Acción Clima Organizacional.</t>
  </si>
  <si>
    <t xml:space="preserve">Encuesta Clima Laboral </t>
  </si>
  <si>
    <t>Cumplimiento de normativas</t>
  </si>
  <si>
    <t>1.8 DEPARTAMENTO DE PLANIFICACION Y DESARROLLO</t>
  </si>
  <si>
    <t>1er.Trim.</t>
  </si>
  <si>
    <t>2do.Trim.</t>
  </si>
  <si>
    <t>3er.Trim.</t>
  </si>
  <si>
    <t>4to.Trim.</t>
  </si>
  <si>
    <t>Total Meta Física</t>
  </si>
  <si>
    <t>1.8.1 Indicadores de Gestión pública</t>
  </si>
  <si>
    <t>Promedio de los indicadores</t>
  </si>
  <si>
    <t xml:space="preserve">La media del conjunto de indicadores ≥85% </t>
  </si>
  <si>
    <t>Resultado de 
Evaluacion</t>
  </si>
  <si>
    <t>Mantener seguimiento ala evaluacion institucional</t>
  </si>
  <si>
    <t>1.8.2 Informe de gestión  Metas Presidenciales</t>
  </si>
  <si>
    <t>12 infomes elaborados y publicados en el SIGOB</t>
  </si>
  <si>
    <t>Portal actualizado</t>
  </si>
  <si>
    <t>Cumplir programa de metas presidenciales</t>
  </si>
  <si>
    <t>1.8.3 Impresión y publicación de Manuales y memoria 2021</t>
  </si>
  <si>
    <t xml:space="preserve">Impresión y encuadernación de 3 documentos </t>
  </si>
  <si>
    <t>Impresion 
disponible</t>
  </si>
  <si>
    <t>Publicaciones disponible en fisico</t>
  </si>
  <si>
    <t>1.8.4 Reporte de metas
 fisicas y financieras</t>
  </si>
  <si>
    <t>Informe de evaluacion 
trimestral de DIGEPRES</t>
  </si>
  <si>
    <t>Reporte del 
SIGEF</t>
  </si>
  <si>
    <t>Ser calificado trimestralmente en el indicador del presupuestario</t>
  </si>
  <si>
    <t>1.8.5 Informe semestral del
indicador presupuestario</t>
  </si>
  <si>
    <t>Resumen Informe de evaluacion 
trimestral de DIGEPRES</t>
  </si>
  <si>
    <t>Matriz de informe
 trimestral</t>
  </si>
  <si>
    <t>Notificar sobre logros</t>
  </si>
  <si>
    <t>1.8.6 Reporte de ejecucion proyecto 
de inversion</t>
  </si>
  <si>
    <t>reporte de SINP</t>
  </si>
  <si>
    <t>Captura de registro</t>
  </si>
  <si>
    <t>Registrar la ejecucion</t>
  </si>
  <si>
    <t>1.8.7 Seguimiento y monitoreo a Carta Compromiso
SISMAP</t>
  </si>
  <si>
    <t>Informe elaborado</t>
  </si>
  <si>
    <t>Captura del sub indicador</t>
  </si>
  <si>
    <t>Cumplimiento de normativa</t>
  </si>
  <si>
    <t>1.8.8 Ejecucion Plan de Mejora Caf</t>
  </si>
  <si>
    <t>Informe de ejecucion
elaborado</t>
  </si>
  <si>
    <t>Informe de avance</t>
  </si>
  <si>
    <t>Cumplimiento normativa</t>
  </si>
  <si>
    <t>1.8.9 Reunion departamental
de seguimiento</t>
  </si>
  <si>
    <t>Minuta de reunion</t>
  </si>
  <si>
    <t>Dar seguimiento a los
 acuerdos</t>
  </si>
  <si>
    <t>1.8.10 Informe de ejecucion 
Plan Operativo Anual</t>
  </si>
  <si>
    <t>Informe de 
seguimiento</t>
  </si>
  <si>
    <t>Informe colgado en pagina 
de transparencia</t>
  </si>
  <si>
    <t>Medir cumplimeinto
 programado</t>
  </si>
  <si>
    <t>1.8.11 Seguimiento y evaluacion a ejecucion
 del presupuesto fisico financiero 2024</t>
  </si>
  <si>
    <t>Ejecucion publicada</t>
  </si>
  <si>
    <t>Medir ejecucion trimestral 
del presupuesto</t>
  </si>
  <si>
    <t>1.8.12 Socialización de actividades de 
cumplimiento Plan Estratégico Institucional</t>
  </si>
  <si>
    <t>Informe de 
cumplimiento</t>
  </si>
  <si>
    <t>1.8.13 Realizar dos (2) socialización 
actividades POA 2024</t>
  </si>
  <si>
    <t xml:space="preserve">Captura de correo </t>
  </si>
  <si>
    <t>1.8.14 Realizar cuatro (4)  reuniones durante el año donde participe la MAE y  todos los departamentos involucrados en
 la ejecución del POA y en los  indicadores  de gestión.</t>
  </si>
  <si>
    <t>1.8.15 Formulaciòn de presupuesto y progamacion metas fisicas
 en sigef 2024</t>
  </si>
  <si>
    <t>Captura de Pantalla</t>
  </si>
  <si>
    <t>1.8.16 Encuesta de los servicios</t>
  </si>
  <si>
    <t>1.8.17 Seguimiento al Portal de Transparencia</t>
  </si>
  <si>
    <t>Informe de evaluaciòn</t>
  </si>
  <si>
    <t>1.8.18 Auto Evaluacion CAF</t>
  </si>
  <si>
    <t>Matriz</t>
  </si>
  <si>
    <t xml:space="preserve">Guia de Evaluacion actualizada.SISMAP
</t>
  </si>
  <si>
    <t>1.8.19 Informe de Evaluacion CAF</t>
  </si>
  <si>
    <t>Informe remitido
 al MAP</t>
  </si>
  <si>
    <t>1.8.20 Remision de Acuerdo Interinstitucional (EDI)</t>
  </si>
  <si>
    <t>Acuerdo</t>
  </si>
  <si>
    <t>Acuerdo irmado y actualizado. SISMAP</t>
  </si>
  <si>
    <t>1.8.21 Plan de Mejora Proximo Año</t>
  </si>
  <si>
    <t>Plan de Mejora Proximo
 Año remitido al MAP. SISMAP</t>
  </si>
  <si>
    <t>1.8.22 Actualizacion de los Servicios y Funcionarios en el enlace observatorio</t>
  </si>
  <si>
    <t>Servicios y Matriz de
 funcionarios actualizada</t>
  </si>
  <si>
    <t xml:space="preserve">1.8.23 Monitoreo Actualizacion de participantes Directivos </t>
  </si>
  <si>
    <t>Relacion</t>
  </si>
  <si>
    <t>Relacion Actualizada
 en el SISMAP</t>
  </si>
  <si>
    <t>1.8.24 Monitoreo del Informe diagnostico de Carrera</t>
  </si>
  <si>
    <t>diagnostico</t>
  </si>
  <si>
    <t>Diagnostico
 actualizado. SISMAP</t>
  </si>
  <si>
    <t>1.8.25 Monitoreo Actualizacion listado de empleados de carrera administrativa.SICA</t>
  </si>
  <si>
    <t>Listado</t>
  </si>
  <si>
    <t>Listado actualizado. SISMAP</t>
  </si>
  <si>
    <t>1.8.26 Monitoreo  Planificacion Recursos Humanos</t>
  </si>
  <si>
    <t>Reporte</t>
  </si>
  <si>
    <t>Planificacion Validada.SISMAP</t>
  </si>
  <si>
    <t>1.8.27 Monitoreo a la  remision de Acuerdo de Desempeño</t>
  </si>
  <si>
    <t xml:space="preserve">Relacion </t>
  </si>
  <si>
    <t>Acuerdo remitidos.SISMAP</t>
  </si>
  <si>
    <t>1.8.28 Monitoreo de la Evaluacion de Desempeño menos 59</t>
  </si>
  <si>
    <t>Evaluacion de Desempeño menos 59 actualizada. SISMAP</t>
  </si>
  <si>
    <t>1.8.29 Monitoreo a la elaboracion del Plan de Capacitación</t>
  </si>
  <si>
    <t>Plan elaborado y aprobado por INAP</t>
  </si>
  <si>
    <t>1.8.30 Monitoreo a la ejecucion del plan de Capacitacion</t>
  </si>
  <si>
    <t>Reporte de ejecucion Plan</t>
  </si>
  <si>
    <t xml:space="preserve">1.8.31 Informe trimestral </t>
  </si>
  <si>
    <t>Informe Remitido al INAP</t>
  </si>
  <si>
    <t>1.8.32 Monitoreo a la actualizacion de la Comision de Personal</t>
  </si>
  <si>
    <t>Comision de Personal Actualizada</t>
  </si>
  <si>
    <t>1.8.33 Monitoreo a la actualizacion  del Regimen Etico</t>
  </si>
  <si>
    <t>Comunicación</t>
  </si>
  <si>
    <t>Comunicion remitida al MAP. SISMAP</t>
  </si>
  <si>
    <t>1.8.34 Monitoreo a la actualizacion sobre 50%  del personal capacitao sobre Regimen Etico Disciplinario</t>
  </si>
  <si>
    <t>50%  de Servidores sensibilizado sobre Regimen Etico.MAP</t>
  </si>
  <si>
    <t>1.8.35 Monitoreo a la actualizacion sobre 100%  del personal capacitado sobre Regimen Etico Disciplinario</t>
  </si>
  <si>
    <t>100%  de Servidores sensibilizado sobre Regimen Etico.MAP</t>
  </si>
  <si>
    <t>1.8.36 Monitoreo  a la actualizacion del Comité SISTAP</t>
  </si>
  <si>
    <t>1.8.37 Monitoreo Informe Implementacion SISTAP</t>
  </si>
  <si>
    <t>Informe Remitido</t>
  </si>
  <si>
    <t>1.8.38 Monitoreo Encuesta Clima Laboral</t>
  </si>
  <si>
    <t>Encuesta Clima Laboral Actualizada</t>
  </si>
  <si>
    <t>1.8.39 Monitoreo a la Certificacion Clima Laboral</t>
  </si>
  <si>
    <t>Comunicion remitida
 al MAP. SISMAP</t>
  </si>
  <si>
    <t>1.8.40 Monitoreo al Plan de Accion Clima Laboral</t>
  </si>
  <si>
    <t>Informe de ejecucion Remitido al MAP</t>
  </si>
  <si>
    <t>1.8.41 Monitoreo y Plan de Accion a la implementacion de los Procedimientos de la NOBACI</t>
  </si>
  <si>
    <t>Informe Plan de Accion de la NOBACI implentado</t>
  </si>
  <si>
    <t>1.8.42 Taller de sensibilizacion y distribucion del POA 2024 a todos los servidores del INDOCAFE</t>
  </si>
  <si>
    <t>Cantidad de servidores sensibilizado</t>
  </si>
  <si>
    <t xml:space="preserve">Ejes Estratégicos (2): Productividad y competitividad del sector agropecuario y promoción de las agroexportaciones: Desarrollo y competitividad del subsector cafetalero dominicano, contribuyendo a la reducción de la pobreza en zonas rurales y a un medio ambiente sostenible. </t>
  </si>
  <si>
    <t>DIVISION DE EXTENSION</t>
  </si>
  <si>
    <t>Objetivo:  Fortalecidas las organizaciones de productores/as e individuales, a través de un eficaz programa de Asistencia Técnica, Extensión y Capacitación a los cafetaleros/as</t>
  </si>
  <si>
    <t xml:space="preserve">      2.1 División de Extensión Cafetalera</t>
  </si>
  <si>
    <t>Total Meta Física Extensión</t>
  </si>
  <si>
    <t>2.1.1 Presentación y Socialización Plan de Trabajo</t>
  </si>
  <si>
    <t>Reunión</t>
  </si>
  <si>
    <t>Cantidad de productores cafetaleros y actores de la cadena del café asistidos</t>
  </si>
  <si>
    <t>Informes de actividades, listados de participantes, fotos, material didático</t>
  </si>
  <si>
    <t>INDOCAFE dispone de un guía de trabajo en materia de Extensión y Capacitación.</t>
  </si>
  <si>
    <t>Baní, Rancho Arriba, Ocoa, Bonao, Piedra Blanca, Constanza, La Vega, Jarabacoa, Tenares, San Francisco, Cotuí, Samaná, Esperanza, Laguna Salada, Guayubín, Restauración, Pedro Santana, Loma de Cabrera, Villa Los Almácigos, San Ignacio de Sabaneta, Santiago, Moca, Jánico, Altamira, Sajoma, Barahona, Ciénaga, Paraiso, Enriquillo, Pedernales, Polo, Neyba, Jimaní, La Descubierta, Villa Jaragua, Los Ríos, Cambita, Yamasá, Hato Mayor, El Seibo, Higuey, Los Cacaos, San Juan, Arroyo Cano, Padre Las Casas, Peralta, Las Yayas, Guayabal, El Cercado, Hondo Valle, Juan Santiago.</t>
  </si>
  <si>
    <t>Peravia, San José de Ocoa, La Vega, Moseñor Nouel, Duarte, Hermanas Mirabal, Ma. Trinidad Sánchez, Sánchez Ramírez, Valverde, Santiago Rodríguez, Dajabón, Santiago, Espaillat, Puerto Plata, Barahona, Pedernales, Bahoruco, Independencia, San Cristóbal, Hato Mayor, Monte Plata, La Altagracia, El Seibo, San Juan de la Maguana, Azua y Elías Piña.</t>
  </si>
  <si>
    <t>2.1.2 Visita (s) Técnica (s)</t>
  </si>
  <si>
    <t>Visitas</t>
  </si>
  <si>
    <t>La actividad permitirá contacto directo con los actores de la cadena, canalización de inquietudes, programación y verificación de acciones.</t>
  </si>
  <si>
    <t>2.1.3 Adiestramiento</t>
  </si>
  <si>
    <t>Adiestramiento</t>
  </si>
  <si>
    <t>Adopcion de nueva técnologia en el proceso de producción</t>
  </si>
  <si>
    <t>2.1.4 Consultas en Oficinas</t>
  </si>
  <si>
    <t>Consultas</t>
  </si>
  <si>
    <t xml:space="preserve">Recepción de solicitudes e inquietudes de los actores de la cadena del café. </t>
  </si>
  <si>
    <t>2.1.5 Visita (s) Domiciliaria (s)</t>
  </si>
  <si>
    <t>Contacto directo con caficultor/a no localizado en su instalación cafetalera</t>
  </si>
  <si>
    <t>2.1.6 Demotraciones de Métodos</t>
  </si>
  <si>
    <t>Demostraciones</t>
  </si>
  <si>
    <t>2.1.7 Demostraciones de Resultados</t>
  </si>
  <si>
    <t>2.1.8 Giras</t>
  </si>
  <si>
    <t>Giras</t>
  </si>
  <si>
    <t>Observación y adopcion de nuevas técnologias en el cultivo</t>
  </si>
  <si>
    <t>2.1.9 Días de Campos</t>
  </si>
  <si>
    <t>DC</t>
  </si>
  <si>
    <t>Productores/as cafetaleros/as, técnicos y otros actores de la cadena comparten experiencia del cultivo y otras tecnologías</t>
  </si>
  <si>
    <t>2.1.10 Reuniones</t>
  </si>
  <si>
    <t>Reuniones</t>
  </si>
  <si>
    <t>Se Analiza, socializa y busca soluciones a problemáticas planteadas por los caficultores</t>
  </si>
  <si>
    <t>2.2 DIVISION DE CAPACITACION</t>
  </si>
  <si>
    <t xml:space="preserve"> 2.2 Capacitación a actores de la cadena</t>
  </si>
  <si>
    <t>Total Meta Física Capacitación</t>
  </si>
  <si>
    <t>2.2.1 Cursos</t>
  </si>
  <si>
    <t>Curso</t>
  </si>
  <si>
    <t>Número de productores/as cafetaleros/as organizados e independientes capacitados/as</t>
  </si>
  <si>
    <t xml:space="preserve">Con la realización de estos 413 eventos de capacitación se pretende impactar 8,882 Productores, técnicos y otros actores de la cadena. </t>
  </si>
  <si>
    <t>Baní, Rancho Arriba, Ocoa, Bonao, Piedra Blanca, Constanza, La Vega, Jarabacoa, Tenares, San Francisco, Cotuí, Samaná, Esperanza, Laguna Salada, Guayubín, Restauración, Pedro Santana, Loma de Cabrera, Villa Los Almácigos, San Ignacio de Sabaneta, Santiago, Moca, Jánico, Altamira, Sajoma, Barahona, Ciénaga, Paraiso, Enriquillo, Pedernales, Polo, Neyba,</t>
  </si>
  <si>
    <t>2.2.2 Talleres</t>
  </si>
  <si>
    <t>Taller</t>
  </si>
  <si>
    <t>2.2.3 Charlas</t>
  </si>
  <si>
    <t>Charla</t>
  </si>
  <si>
    <t>DEPARTAMENTO DE PRODUCCION</t>
  </si>
  <si>
    <t>EJE ESTRETEGICO 3:</t>
  </si>
  <si>
    <t>Producción y exportación de café</t>
  </si>
  <si>
    <t>OBJETIVO:Incentivar la producción de café en base a los requerimientos de la demanda interna y externa, así como el impulso de las exportaciones existentes y potenciales nichos de café especiales.</t>
  </si>
  <si>
    <t>3.1 Apoyo a la producción de plantas de café</t>
  </si>
  <si>
    <t>Total Meta Física Producción</t>
  </si>
  <si>
    <t>3.1.1 Apoyo a la producción de plantas de café en viveros oficiales</t>
  </si>
  <si>
    <t>Plantas</t>
  </si>
  <si>
    <t>Plantas producidas</t>
  </si>
  <si>
    <t>Informes técnicos, Facturas, cotizaciones, fotos, nóminas de pagos, recibos.</t>
  </si>
  <si>
    <t>Se dispone de plantas de óptima calidad para el apoyo a la renovación, fomento y resiembra de fincas cafetaleras.</t>
  </si>
  <si>
    <t>La vega, Santiago, Peravia, San Cristóbal, Mao Valverde.</t>
  </si>
  <si>
    <t>3.1.2 Apoyo a la producción de plantas de café en viveros privados</t>
  </si>
  <si>
    <t>Baní, Rancho Arriba, Ocoa, Bonao, Piedra Blanca, Constanza, La Vega, Jarabacoa, Tenares, San Francisco de Macorís, Cotuí, Samaná, Esperanza, Laguna Salada, Guayubín, Restauración, Pedro Santana, Loma de Cabrera, Villa Los Almácigos, San Ignacio de Sabaneta, Santiago, Moca, Jánico, Altamira, Sajoma, Barahona, Ciénaga, Paraiso, Enriquillo, Pedernales, Polo, Neyba,</t>
  </si>
  <si>
    <t>Peravia, San José de Ocoa, San Cristóbal, Azua, San Juan, Barahona, La Vega, Santiago, Valverde Mao, Santiago Rodríguez, Dajabón, Monseñol Noel.</t>
  </si>
  <si>
    <t>Total de Plantas Producidas</t>
  </si>
  <si>
    <t>3.2 Renovación, Fomento y Resiembra</t>
  </si>
  <si>
    <t xml:space="preserve">Total Meta Física </t>
  </si>
  <si>
    <t>3.2.1 Apoyo a la Renovación de Cafetales</t>
  </si>
  <si>
    <t>Tarea</t>
  </si>
  <si>
    <t>Tareas Renovadas</t>
  </si>
  <si>
    <t>Informes técnicos, fotos, listado de beneficiarios.</t>
  </si>
  <si>
    <t>Mejoradas las fincas cafetaleras, a traves de la siembra de plantas de variedades resistentes y/o tolerantes</t>
  </si>
  <si>
    <t>3.2.2 Apoyo al Fomento de Cafetales</t>
  </si>
  <si>
    <t>Tareas Fomentadas</t>
  </si>
  <si>
    <t xml:space="preserve">3.2.3 Apoyo a la Resiembra de Plantas de Café </t>
  </si>
  <si>
    <t>Plantas entregadas</t>
  </si>
  <si>
    <t xml:space="preserve">3.3.1 Apoyo al Manejo Integrado de Plagas </t>
  </si>
  <si>
    <t>3.3.1.1  Control de Broca y otras plagas</t>
  </si>
  <si>
    <t>Tareas</t>
  </si>
  <si>
    <t xml:space="preserve">Tareas a intervenir </t>
  </si>
  <si>
    <t>Disminuido el nivel de incidencia de plagas en un  minimo del 70% al finalizar el año</t>
  </si>
  <si>
    <t>3.3.1.3 Control de malezas</t>
  </si>
  <si>
    <t>3.4 Desarrollo Tecnologico (innovación y transferencia)</t>
  </si>
  <si>
    <t>3.4.1 Apoyo a la Validacion de dos cultivares de café locales tolerantes a la roya en cuatro zonas. Año 2</t>
  </si>
  <si>
    <t>Variedad</t>
  </si>
  <si>
    <t>Número de Variedades evaluadas</t>
  </si>
  <si>
    <t xml:space="preserve">Informes de avances, fotos, informes técnicos. </t>
  </si>
  <si>
    <t xml:space="preserve">Los cultivares locales de café Catidiaf 21 y Caribe con tolerancia a la roya, alto rendimiento y buena calidad de taza, adaptados a las zonas piloto (Enriquillo, Peralta, Juncalito y Paradero en Valverde). </t>
  </si>
  <si>
    <t>Peralta, Enriquillo, Juncalito y Paradero</t>
  </si>
  <si>
    <t>Azua, Barahona, Santiago y Mao Valverde-</t>
  </si>
  <si>
    <t>3.4.2 Apoyo a Validacion de 5 cultivares de café introducidos tolerantes a la roya en cuatro zonas Piloto. Año 2</t>
  </si>
  <si>
    <t>Validación</t>
  </si>
  <si>
    <t>Número de cultivares validados</t>
  </si>
  <si>
    <t>Se dispone de información validad sobre tolerancia a la roya en 4 zonas piloto</t>
  </si>
  <si>
    <t>3.4.3 Apoyo a Caracterización de suelos y diseño de programas de fertilización en café en cuatro zonas piloto. Año 2</t>
  </si>
  <si>
    <t>Caracterízación</t>
  </si>
  <si>
    <t>Caracterizado los suelos y diseñado un programa de fertilización</t>
  </si>
  <si>
    <t>Programa de fertilización en café elaborado</t>
  </si>
  <si>
    <t>3.4.4 Evaluación de programas de fertilización en café en las cuatro zonas piloto. Año 2</t>
  </si>
  <si>
    <t>Evaluación</t>
  </si>
  <si>
    <t>Programa de fertilización evaluado</t>
  </si>
  <si>
    <t>INDOCAFE cuenta con datos fiables de fertilización en café</t>
  </si>
  <si>
    <t>3.4.5 Evaluación económica de cultivares locales tolerantes a la roya y de programas de fertilización. Año 2</t>
  </si>
  <si>
    <t>Realizada una evaluación económica</t>
  </si>
  <si>
    <t>Se cuenta con información validada sobre importancia económica de 2 cultivares locales</t>
  </si>
  <si>
    <t>3.4.6 Evaluación comportamiento Enfermedades y plagas del cafe en dos pisos altitudinales</t>
  </si>
  <si>
    <t xml:space="preserve"> % de resitencia de campo a la roya del café en variedades resistentes cuantificado</t>
  </si>
  <si>
    <t>Informes técnico, documentos, fotos, listado de participantes</t>
  </si>
  <si>
    <t>Se conoce la epidemiologia y su relacion con factores climaticos, fenologia del cultivo y practicas de manejo para  roya del cafe, ojo de gallo, cercospora y sindrome de grano negro en dos pisos altitudinales</t>
  </si>
  <si>
    <t xml:space="preserve">Rancho Arriba: Coordenadas: Lat 18.421973, Long. -70.250439).. Santiago Rodriguez : Lat 19.171239685, Long. -71.2743912. San Juan de la Maguana: Lat. 18.8617992, Lat. -70.9862594: San Cristobal : Lat. 18.4281559, Long. -69.944099 </t>
  </si>
  <si>
    <t>3.4.7 Desarrollo de metodologia para el manejo de tejido y sus efectos en la sostenibilidad del café</t>
  </si>
  <si>
    <t>Metodología</t>
  </si>
  <si>
    <t>Conocido el ciclo biologico de variantes de roya y otras enfermedades y plagas y su relacion con clima, altitud y manejo</t>
  </si>
  <si>
    <t>Se conoce la respuesta de tipos de poda en la fenologia, productividad  e incidencia de plagas y enfermedades, en dos sarchimores y dos Catimores  en dos pisos altitudinales</t>
  </si>
  <si>
    <t>3.4.8 Estudio de rendimiento de café uva a café oro.</t>
  </si>
  <si>
    <t>Estudio</t>
  </si>
  <si>
    <t>Realizado un estudio de rendimiento de café uva a oro.</t>
  </si>
  <si>
    <t>Informes técnicos, facturas de gastos, fotos, listado de beneficiarios.</t>
  </si>
  <si>
    <t>Se dispone de datos fiables sobre rendimiento en la transformación de café de uva a oro.</t>
  </si>
  <si>
    <t>Juncalito, Paradero, Peralta.</t>
  </si>
  <si>
    <t>Santiago, Esperanza, Barahona, Azua.</t>
  </si>
  <si>
    <t>Santiago, Mao Valverde, Barahona, Azua.</t>
  </si>
  <si>
    <t>DEPARTAMENTO DE MERCADOS Y CERTIFICACION</t>
  </si>
  <si>
    <t xml:space="preserve">3.5 Mercados Y Certificación </t>
  </si>
  <si>
    <t>3.5.1 Fortalecimiento del Laboratorio Raúl H. Melo</t>
  </si>
  <si>
    <t>Laboratorio</t>
  </si>
  <si>
    <t>Logrado el fortalecimiento del Laboratorio RHM</t>
  </si>
  <si>
    <t>Certificado de acreditación, factura.</t>
  </si>
  <si>
    <t>Laboratorio con reconocimiento internacional y alta competencia técnica en el manejo de procesos y procedimientos para certificar la calidad del café</t>
  </si>
  <si>
    <t>Santo Domingo</t>
  </si>
  <si>
    <t xml:space="preserve">3.5.2 Revisión y actualización del Reglamento 819-02, sobre la recolecció, el beneficiado, clasificación, exportación e industrialización del café. </t>
  </si>
  <si>
    <t>Reglamento</t>
  </si>
  <si>
    <t>Reglamento 819-02 revisado y actualizado</t>
  </si>
  <si>
    <t>Documento actualizado, Informe de reuniones, fotos, listado de participantes, otros.</t>
  </si>
  <si>
    <t>Reglamento acorde a los requerimientos y normativas actuales, respecto a la recolección, el beneficiado, la clasificación, la exportación e industrialización del café.</t>
  </si>
  <si>
    <t>Santo Domingo, RD.</t>
  </si>
  <si>
    <t>3.5.3 Intercambio de experiencia entre catadores regionales y/o comerciales</t>
  </si>
  <si>
    <t>Intercambio</t>
  </si>
  <si>
    <t xml:space="preserve">Realizado un Intercambio de experiencia </t>
  </si>
  <si>
    <t>Listado de asistencia y fotos de la actividad</t>
  </si>
  <si>
    <t>Panel de catadores del laboratorio calibrado con otros catadores regionales y/o comerciales</t>
  </si>
  <si>
    <t>Rancho Arriba, Ocoa, y Los Montones, SJM, Santiago.</t>
  </si>
  <si>
    <t xml:space="preserve">3.5.4 Apoyo a la calidad sensorial del café y las exportaciones </t>
  </si>
  <si>
    <t>Muestras/documentos</t>
  </si>
  <si>
    <t>Cantidad de Muestras de café analizadas y documentadas</t>
  </si>
  <si>
    <t>Informes de verificación de muestras, análisis de muestras y resultados de evaluación</t>
  </si>
  <si>
    <t>Asegurar la calidad del café a exportar</t>
  </si>
  <si>
    <t>Cantidad de Muestras de café analizadas y documentos de origen entregados</t>
  </si>
  <si>
    <t>Disponer de controles de calidad del café para  exportación</t>
  </si>
  <si>
    <r>
      <rPr>
        <sz val="11"/>
        <color theme="1"/>
        <rFont val="Calibri"/>
        <family val="2"/>
        <scheme val="minor"/>
      </rPr>
      <t>3.5.5 Inspecciones de Seguimiento al esquema de certificación e inspección de nuevas instalaciones cafetaleras</t>
    </r>
  </si>
  <si>
    <t>Instalaciones Cafetaleras</t>
  </si>
  <si>
    <t>Cantidad de Inspección de instalaciones cafetaleras certificadas</t>
  </si>
  <si>
    <t>Informe de inspección de instalación cafetalera, listados de beneficiarios, fotos.</t>
  </si>
  <si>
    <t>Se garantiza que se siguen cumpliendo los requsitos contra los cuales se otrogó la certificación de la instalación cafetalera.</t>
  </si>
  <si>
    <t>Pedernales, Barahona, Región Valdesia (Ocoa, Peravia y San Cristóbal) Azua y San Juan de la Maguana.</t>
  </si>
  <si>
    <t xml:space="preserve"> Cantidad de Nuevas instalaciones cafetaleras Inspeccionadas</t>
  </si>
  <si>
    <t>Instalaciones cafetaleras cumplen requisitos para la producción y manejo de productos objeto de certificación.</t>
  </si>
  <si>
    <t>3.5.6 Certificaciones de instalaciones cafetaleras</t>
  </si>
  <si>
    <t>Certificación</t>
  </si>
  <si>
    <t>Número de nuevas instalaciones cafetaleras certificadas</t>
  </si>
  <si>
    <t>Listado de beneficiarios, fotos, certificados de fincas</t>
  </si>
  <si>
    <t>Se promueve la confiabilidad de los productos diferenciados, a través de la certificación</t>
  </si>
  <si>
    <t>3.5.7 Feria Nacional</t>
  </si>
  <si>
    <t>Feria</t>
  </si>
  <si>
    <t xml:space="preserve">Cantidad de Personal de INDOCAFE que participa en Ferias Nacionales </t>
  </si>
  <si>
    <t>Informe del  mes y fotos de la actividad</t>
  </si>
  <si>
    <t>Se Facilita y apoya el desarrollo económico local.</t>
  </si>
  <si>
    <t>Barahona, Santo Domingo</t>
  </si>
  <si>
    <t>3.5.8 Feria Internacional</t>
  </si>
  <si>
    <t xml:space="preserve">Cantidad de productores, Personal de INDOCAFE y otros actores que participan en Ferias Internacionales </t>
  </si>
  <si>
    <t>Se Promociona el café dominicano y su en eventos internacionales.</t>
  </si>
  <si>
    <t>Chicago, EEUU</t>
  </si>
  <si>
    <t>DIVISION DE POST COSECHA</t>
  </si>
  <si>
    <t>3.6 Manejo Postcosecha</t>
  </si>
  <si>
    <t>Total Meta Física Postcosecha</t>
  </si>
  <si>
    <t>3.6.1 Visitas especializadas</t>
  </si>
  <si>
    <t>Visita</t>
  </si>
  <si>
    <t>Cantidad de actores de la cadena atendidos</t>
  </si>
  <si>
    <t>Actores de la cadena reciben asistencia técnica especializada en manejo de cosecha y postcosecha.</t>
  </si>
  <si>
    <t>6.3.2. Registro de Floración</t>
  </si>
  <si>
    <t>Registro</t>
  </si>
  <si>
    <t>Realizado el Registro de Floración año cafetalero 2024-2025</t>
  </si>
  <si>
    <t>Informes técnicos, reportes de registros de floración, facturas de gastos, fotos, listado de productores.</t>
  </si>
  <si>
    <t>Se dispone de datos estadísticos para estimar posible cosecha.</t>
  </si>
  <si>
    <t>3.6.3 Pronóstico Nacional de Cosecha</t>
  </si>
  <si>
    <t>Encuestas</t>
  </si>
  <si>
    <t>Realizado el pronóstico nacional de cosecha durante el año cafetalero 2024-2025</t>
  </si>
  <si>
    <t>Informes técnicos, reportes de registros de pronóstico de cosecha, facturas de gastos, fotos, listado de productores.</t>
  </si>
  <si>
    <t>3.6.4 Registro mensual  Cosecha de Café 2023-2024</t>
  </si>
  <si>
    <t>Pronóstico</t>
  </si>
  <si>
    <t>Realizado el pronóstico mensual de cosecha durante el año cafetalero</t>
  </si>
  <si>
    <t>Informes técnicos, reportes de cosecha, facturas de gastos, fotos, listado de beneficiarios.</t>
  </si>
  <si>
    <t>INDOCAFE  y otros actores de la cadena disponen de datos fiables sobre cosecha de café en RD.</t>
  </si>
  <si>
    <t>3.6.5 Actualización registro nacional de benecios, beneficiadores e industrializadores de café.</t>
  </si>
  <si>
    <t>Número de beneficios, beneficiadores e industrialiadores de café registrados.</t>
  </si>
  <si>
    <t>Se conoce la capacidad instalada en el procesamiento de café en RD</t>
  </si>
  <si>
    <t>3.6.6 Actualización  de material didáctico para los/as cafetaleros/as</t>
  </si>
  <si>
    <t xml:space="preserve">Actualización </t>
  </si>
  <si>
    <t>Material didáctico actualizado y disponible</t>
  </si>
  <si>
    <t>Material impresio y digital, facturas de gastos, fotos.</t>
  </si>
  <si>
    <t>Actores de la cafena disponen de Material educativo sobre café actualizado</t>
  </si>
  <si>
    <t xml:space="preserve">3.6.7 Apoyo en la instalación, reparación y ajuste de máquinas despulpadoras. </t>
  </si>
  <si>
    <t xml:space="preserve">Reparación </t>
  </si>
  <si>
    <t>Número de máquinas despulpadoras reparadas</t>
  </si>
  <si>
    <t>Se mejora la calidad del café y por ende los ingresos de las familias cafetaleras del país</t>
  </si>
  <si>
    <t>3.7 RIEGOS Y CAMBIO CLIMATICOS</t>
  </si>
  <si>
    <t xml:space="preserve">3.7.1 Reestructuración Area Riesgos y Cambio Climatico </t>
  </si>
  <si>
    <t>Reuniones de Trabajo, Plan de Trabajo</t>
  </si>
  <si>
    <t xml:space="preserve">Definicion de Propuesta </t>
  </si>
  <si>
    <t>Reuniones Realizadas/ Propuesta Presentada / Listados de Participantes</t>
  </si>
  <si>
    <t xml:space="preserve">Nueva Estructura Definida  </t>
  </si>
  <si>
    <t>DN</t>
  </si>
  <si>
    <t xml:space="preserve">3.7.2 Plataforma Educativa e Informativa: Café y Clima </t>
  </si>
  <si>
    <t>Reuniones de Trabajo, Coordinación Acciones</t>
  </si>
  <si>
    <t xml:space="preserve">Diseño de Medios  y Programa Actividades   </t>
  </si>
  <si>
    <t>Informes / Propuestas / Campañas Promocionales</t>
  </si>
  <si>
    <t>Propuesta Documental /  Aplicada en Medios</t>
  </si>
  <si>
    <t>3.7.3 Base de datos Registros Climatólogicos Sector Café</t>
  </si>
  <si>
    <t xml:space="preserve">Aplicación Utilizada / Captura de Datos </t>
  </si>
  <si>
    <t xml:space="preserve">Registros Meteorologicos </t>
  </si>
  <si>
    <t>Establecimiento Metodologia / Datos Capturados</t>
  </si>
  <si>
    <t>Plataforma Diseñada / Registros Capturados</t>
  </si>
  <si>
    <t>3.7.4 Participación Foros Regionales, Nacionales Cambio Climatico (PROMECAFE + Otros)</t>
  </si>
  <si>
    <t>Foros / Eventos</t>
  </si>
  <si>
    <t>Programacion Mensual / Anual</t>
  </si>
  <si>
    <t>Participación en Foros / Eventos</t>
  </si>
  <si>
    <t>Informes /Listados Participantes</t>
  </si>
  <si>
    <t>EJE ESTRETEGICO 4: Fomento de programas y proyectos de cooperación internacional</t>
  </si>
  <si>
    <t>4.1 ACTIVIDADES INTERISNTITUCIONALES</t>
  </si>
  <si>
    <t>4.1.1 Proyecto Conservación Efectiva de Bienes y Servicios Ecosistémicos en Paisajes Productivos de Montaña Amenazados.</t>
  </si>
  <si>
    <t>Talleres de capacitación / Reuniones / Informes</t>
  </si>
  <si>
    <t>Plan de Trabajo / Cronogramas</t>
  </si>
  <si>
    <t xml:space="preserve">Reporte de Actividades /  Listados de Particicipantes / </t>
  </si>
  <si>
    <t>Informes de Avances Realizados / Talleres Realizados</t>
  </si>
  <si>
    <t>La Descubierta, Los Bolos, El Maniel y Rancho Arriba</t>
  </si>
  <si>
    <t>Independencia, Barahona y Ocoa</t>
  </si>
  <si>
    <t>4.1.2 Programa Reducción de Emisiones por Deforestación y Degradación de los Bosques (REDD+)</t>
  </si>
  <si>
    <t xml:space="preserve">Talleres de capacitación / Comités / Convenios  </t>
  </si>
  <si>
    <t xml:space="preserve">Talleres / Cronogramas / Registros </t>
  </si>
  <si>
    <t xml:space="preserve">Reporte de Actividades /  Listados de Particicipantes  </t>
  </si>
  <si>
    <t xml:space="preserve">Talleres / Informes de Avances / Registros y Convenios Realizados </t>
  </si>
  <si>
    <t>4.1.3 Implementación Plan de Acción NDC RD (Sector Cafetalero)</t>
  </si>
  <si>
    <t xml:space="preserve">Comites, Mesas Tecnicas, Planes de Trabajo </t>
  </si>
  <si>
    <t>Programacion / Eventos / Políticas</t>
  </si>
  <si>
    <t>Informe de Acciones  / Establecimiento de Politicas</t>
  </si>
  <si>
    <t>Comités Coonformados/ Acciones Implementadas / Politicas Estableciddas</t>
  </si>
  <si>
    <t>5. RESPONSABILIDAD SOCIAL</t>
  </si>
  <si>
    <t>5.1 Afiliacion de Seguro SENASA</t>
  </si>
  <si>
    <t>Carnet</t>
  </si>
  <si>
    <t xml:space="preserve">Cantidad de carnet entregados </t>
  </si>
  <si>
    <t>Listado de Beneficiarios
Fotos de carnet</t>
  </si>
  <si>
    <t>Suplir de seguro medico a  Caficultores y Cafucltoras</t>
  </si>
  <si>
    <t>5.2 Operativo Medico</t>
  </si>
  <si>
    <t>Cantidad de operativo realizado</t>
  </si>
  <si>
    <t>Listado de Beneficiarios
/fotos</t>
  </si>
  <si>
    <t xml:space="preserve">Caficultores y Caficultoras asistidos </t>
  </si>
  <si>
    <t>5.3 Opertivo de Venta de INESPRE</t>
  </si>
  <si>
    <t>Cantidad Operativo realizado</t>
  </si>
  <si>
    <t>Convocatoria,fotos,reporte de ventas</t>
  </si>
  <si>
    <t>Suplir de productos de la canasta familiar a la familias cafetaleras</t>
  </si>
  <si>
    <t>5.4 Asistencia Medica casos especiales</t>
  </si>
  <si>
    <t>Reporte de casos asistidos</t>
  </si>
  <si>
    <t xml:space="preserve">Solicitud, reporte de asistencia,
 fotos
</t>
  </si>
  <si>
    <t>Apoyo social a familias cafetaleras con casos de salud en condiciones especiales</t>
  </si>
  <si>
    <t>5.5 DESARROLLO RURAL</t>
  </si>
  <si>
    <t>EJE ESTRATEGICO 6: FortalecimientoInterinstitucional para concertacion , coordinacion y consecucion de obras de infraestructura en zonas cafetaleras de alta vulnerabilidad</t>
  </si>
  <si>
    <t>Total de metas físicas</t>
  </si>
  <si>
    <r>
      <rPr>
        <sz val="11"/>
        <color theme="1"/>
        <rFont val="Calibri"/>
        <family val="2"/>
        <scheme val="minor"/>
      </rPr>
      <t>6.1 Diagnóstico Situacional para identificar los Factores que limitan la Competitividad del Sector Cafetalero desde la perspectiva de las Organizaciones Cafetaleras en la República Dominicana.</t>
    </r>
  </si>
  <si>
    <t>Diagóstico</t>
  </si>
  <si>
    <t>Realizado un Diagnóstico Situacional en zonas cafetaleras</t>
  </si>
  <si>
    <t>Documento de Diagnóstico, encuestas, fotos, listado de contactos</t>
  </si>
  <si>
    <t xml:space="preserve">Se dispone de un documento de consulta para la aplicación de políticas de mejora de la competitividad del subsector café </t>
  </si>
  <si>
    <t>Azua , Santiago Rodriguez , Barahona , Santiago , San Francisco , Ocoa , Bahoruco</t>
  </si>
  <si>
    <r>
      <t xml:space="preserve">6.2 Fortalecimiento </t>
    </r>
    <r>
      <rPr>
        <sz val="11"/>
        <color theme="1"/>
        <rFont val="Calibri"/>
        <family val="2"/>
        <scheme val="minor"/>
      </rPr>
      <t>de capacidades asociativas y agroempresariales a organizaciones  de  productores de café</t>
    </r>
  </si>
  <si>
    <t>Número de organizaciones fortalecidas</t>
  </si>
  <si>
    <t>Listados de organizaciones beneficiarias, fotos, facturas de gastos.</t>
  </si>
  <si>
    <t>Organizaciones cafetaleras de pequeños productores contribuyen al desarrollo socioeconómico de las zonas rurales</t>
  </si>
  <si>
    <r>
      <rPr>
        <sz val="11"/>
        <color theme="1"/>
        <rFont val="Calibri"/>
        <family val="2"/>
        <scheme val="minor"/>
      </rPr>
      <t>6.3 Iniciativas comunitarias que posibiliten el desarrollo economico , social y ambiental de las familias cafetaleras y sus comunidades</t>
    </r>
  </si>
  <si>
    <t>Iniciativas</t>
  </si>
  <si>
    <t>No. De Iniciativas ejecutadas</t>
  </si>
  <si>
    <t>Se mejora la calidad de vida de los actores de la cadena del café en sus mismas comunidades productoras</t>
  </si>
  <si>
    <t>AZUA , BARAHONA , VALVERDE Y SANTIAGO</t>
  </si>
  <si>
    <r>
      <rPr>
        <sz val="11"/>
        <color theme="1"/>
        <rFont val="Calibri"/>
        <family val="2"/>
        <scheme val="minor"/>
      </rPr>
      <t>6.4 Propuesta de modelo de alianza publico-privada para el desarrollo integral del sector Cafetalero de la Republica Dominicana</t>
    </r>
  </si>
  <si>
    <t>Propuesta</t>
  </si>
  <si>
    <t>Una propuesta de Alianza Público-privada elaborada</t>
  </si>
  <si>
    <t>Convenio de alianza firmado, fotos</t>
  </si>
  <si>
    <t>Se realizan alianzas publico-privadas basadas en un marco referencial propuesto, elaborado y aprobado.</t>
  </si>
  <si>
    <t>Elaborado por:
Francisco Luciano
Enc. Divisiòn Planes, Programas y Proyectos</t>
  </si>
  <si>
    <t>Fecha</t>
  </si>
  <si>
    <t>Aprobado Por:
Lic. Lucia Feliz Alcàntara 
ENC. Depto. Planificacion y Desarrollo</t>
  </si>
  <si>
    <t xml:space="preserve">
Fecha</t>
  </si>
  <si>
    <t>Autorizado por:
Ing. Leónidas Batista Díaz
DIRECTOR EJECUTIVO</t>
  </si>
  <si>
    <t>Viceministerio de Planificación Sectorial Agropecuaria</t>
  </si>
  <si>
    <t>Departamento de Planificación</t>
  </si>
  <si>
    <t>CRONOGRAMA DE ACTIVIDADES PROGRAMADAS PARA EL 2024</t>
  </si>
  <si>
    <t>CRONOGRAMA DE ACTIVIDES</t>
  </si>
  <si>
    <t>DESCRIPCIÓN DE ACTIVIDADES</t>
  </si>
  <si>
    <t>TIEMPO/CANTIDAD DE ACTIVIDADES</t>
  </si>
  <si>
    <t xml:space="preserve"> PRESUPUESTO PARA ACTIVIDADES 2024 (RD$)</t>
  </si>
  <si>
    <t>ENE.</t>
  </si>
  <si>
    <t xml:space="preserve">FEB. </t>
  </si>
  <si>
    <t>MAR.</t>
  </si>
  <si>
    <t>ABR.</t>
  </si>
  <si>
    <t>MAY.</t>
  </si>
  <si>
    <t>JUN.</t>
  </si>
  <si>
    <t>JUL.</t>
  </si>
  <si>
    <t>AGO.</t>
  </si>
  <si>
    <t>SEPT.</t>
  </si>
  <si>
    <t>OCT.</t>
  </si>
  <si>
    <t>NOV.</t>
  </si>
  <si>
    <t>DIC.</t>
  </si>
  <si>
    <t>1.1 Departamento Financiero</t>
  </si>
  <si>
    <t xml:space="preserve">Distrito Nacional, Santo Domingo </t>
  </si>
  <si>
    <t>1.2.4 Informe mensual de compras</t>
  </si>
  <si>
    <t>DEPTO. ADMINISTRATIVO</t>
  </si>
  <si>
    <t xml:space="preserve">Disitro Nacional, Santo Domingo </t>
  </si>
  <si>
    <t>1.4.1 Elaborar Plan de Trabajo del departamento de Tecnología de la Información y Comunicación y requerimiento de personal técnico necesario.</t>
  </si>
  <si>
    <t xml:space="preserve">Barahona, Santiago, Santiago Rodríguez, Dajabón, Valverde Mao, La Vega, Monseñor Nouel, San Francisco de Macorís, Hato Mayor, San Cristóbal, Peravia, Azua, San Juan y Distrito Nacional, Santo Domingo. </t>
  </si>
  <si>
    <t>1.4.2 Instalación camaras de seguridad y monitoreo de grabaciones.</t>
  </si>
  <si>
    <t xml:space="preserve">1.4.3 Readecuación sistema eléctrico y seguridad de equipos informáticos contra fallas de energía. </t>
  </si>
  <si>
    <t>1.4.4 Renovación de las licencias de antivirus</t>
  </si>
  <si>
    <t>1.4.5 Compra de equipos y herramientas informaticas para suplir los diferentes departamentos</t>
  </si>
  <si>
    <t>1.4.6 Visita a las regionales con el fin de brindar mantenimiento a los equipos informaticos</t>
  </si>
  <si>
    <t>1.4.7 Capacitación para el equipo completo de TIC</t>
  </si>
  <si>
    <t xml:space="preserve">1.4.8 Elaborar informe de las actividades realizadas </t>
  </si>
  <si>
    <t>DEPARTAMENTO JURIDICO</t>
  </si>
  <si>
    <t xml:space="preserve">Disitrito Nacional, Santo Domingo </t>
  </si>
  <si>
    <t xml:space="preserve">1.7.1 Actualizar la planilla sobre Transparencia en las Informaciones de los Servicios y Funcionarios </t>
  </si>
  <si>
    <t>1.7.2 Organizar en función de Recursos Humanos el nivel de administración del Sistema de Carrera Administrativa</t>
  </si>
  <si>
    <t xml:space="preserve">1.7.3 Realizar la Planificar los Recursos Humanos </t>
  </si>
  <si>
    <t>1.7.4 Administrar y Gestionar Empleos mediante Concursos Públicos</t>
  </si>
  <si>
    <t xml:space="preserve">1.7.5 Desempeño Profesional de los empleados </t>
  </si>
  <si>
    <t>1.7.6 Aplicar Evaluaciones del Desempeño</t>
  </si>
  <si>
    <t>1.7.7 Gestionar pagos de incentivos por Rendimiento Individual a Servidores.</t>
  </si>
  <si>
    <t>1.7.8 Impartir Cursos, Talleres, Seminarios y Diplomados a Servidores de los grupos ocupacionales I, II, III, IV y V.</t>
  </si>
  <si>
    <t>1.7.9 Capacitar al personal en materia laboral, Higiene Industrial, Equidad e Igualdad de Oportunidades.</t>
  </si>
  <si>
    <t>1.7.10 Asignar Especialización (Maestrias, Post grados, otros) a servidores del Grupo Ocupacional V.</t>
  </si>
  <si>
    <t>1.7.11 Registrar Evidencias del SISMAP</t>
  </si>
  <si>
    <t>1.7.12 Gestionar pagos de incentivos por cumplimiento de Indicadores SISMAP</t>
  </si>
  <si>
    <t>1.7.13 Realizar Operativos de Mamografías, Oftamológicos, Prevención de la Diabetes y Presión Arterial.</t>
  </si>
  <si>
    <t>1.7.14 Elaboración del Plan de Capacitación Institucional.</t>
  </si>
  <si>
    <t xml:space="preserve">1.7.15 Solicitar pagos beneficios laborales </t>
  </si>
  <si>
    <t>1.7.16 Realizar Encuesta Clima Laboral</t>
  </si>
  <si>
    <t>1.7.17 Implementar el Plan de Mejora para Clima Laboral</t>
  </si>
  <si>
    <t xml:space="preserve">      2.1.1 Extensión Cafetalera</t>
  </si>
  <si>
    <t>2.1.2 Capacitación a actores de la cadena</t>
  </si>
  <si>
    <t>3. Producción y exportación de café</t>
  </si>
  <si>
    <t>3.2 Apoyo a la Renovación de Cafetales</t>
  </si>
  <si>
    <t>3.2.1  Apoyo a la Renovación de Cafetales</t>
  </si>
  <si>
    <t xml:space="preserve">3.2.3 Apoyo a la Resiembra en Plantaciones de café. </t>
  </si>
  <si>
    <t xml:space="preserve">3.3 Apoyo al Manejo Integrado de Plagas </t>
  </si>
  <si>
    <t>3.3.1 Elaboracion de 25 mil trampas y 75 mil Difusores</t>
  </si>
  <si>
    <t xml:space="preserve">3.3.2 Control de Broca y otras plagas en 60 mil tareas </t>
  </si>
  <si>
    <t xml:space="preserve">3.3.3  Control de Roya y otras enfermedades en 25 mil tareas </t>
  </si>
  <si>
    <t>3.3. 4 Visitas Tecnicas (20)</t>
  </si>
  <si>
    <t>3.3.5 Control de malezas en 250 mil tareas</t>
  </si>
  <si>
    <t>3.4 Investigación Cafetalera</t>
  </si>
  <si>
    <t>3.4.2 Validacion de 5 cultivares de café introducidos tolerantes a la roya en cuatro zonas Piloto. Año 2</t>
  </si>
  <si>
    <t>3.4.3 Caracterización de suelos y diseño de programas de fertilización en café en cuatro zonas piloto. Año 2</t>
  </si>
  <si>
    <t>3.4.4 Apoyo a la Evaluación de programas de fertilización en café en las cuatro zonas piloto. Año 2</t>
  </si>
  <si>
    <t>3.4.5 Apoyo a la Evaluación económica de cultivares locales tolerantes a la roya y de programas de fertilización. Año 2</t>
  </si>
  <si>
    <t>3.4.6 Apoyo a la Evaluacion comportamiento Enfermedades y plagas del cafe en dos pisos altitudinales</t>
  </si>
  <si>
    <t>3.4. 8 Estudio de rendimiento de café uva a café oro.</t>
  </si>
  <si>
    <t>Distrito Nacional,Santo Domingo</t>
  </si>
  <si>
    <r>
      <rPr>
        <b/>
        <sz val="11"/>
        <color theme="1"/>
        <rFont val="Calibri"/>
        <family val="2"/>
        <scheme val="minor"/>
      </rPr>
      <t>3.5.2 Revisión y actualización del Reglamento 819-02</t>
    </r>
    <r>
      <rPr>
        <sz val="11"/>
        <color theme="1"/>
        <rFont val="Calibri"/>
        <family val="2"/>
        <scheme val="minor"/>
      </rPr>
      <t xml:space="preserve">, sobre la recolecció, el beneficiado, clasificación, exportación e industrialización del café. </t>
    </r>
  </si>
  <si>
    <r>
      <rPr>
        <b/>
        <sz val="11"/>
        <color theme="1"/>
        <rFont val="Calibri"/>
        <family val="2"/>
        <scheme val="minor"/>
      </rPr>
      <t>3.5.3 Intercambio de experiencia</t>
    </r>
    <r>
      <rPr>
        <sz val="11"/>
        <color theme="1"/>
        <rFont val="Calibri"/>
        <family val="2"/>
        <scheme val="minor"/>
      </rPr>
      <t xml:space="preserve"> entre catadores regionales y/o comerciales</t>
    </r>
  </si>
  <si>
    <t>3.5.4.1 Toma de muestras</t>
  </si>
  <si>
    <t>Jarabacoa, Rancho Arriba, Villa González</t>
  </si>
  <si>
    <t xml:space="preserve">Barahona, Santiago,  San Cristóbal, Peravia, Azua, San Juan y Santo Domingo. </t>
  </si>
  <si>
    <t>3.5.4.2 Análisis de muestras</t>
  </si>
  <si>
    <t xml:space="preserve">3.5.4.3 Permisos de embarques </t>
  </si>
  <si>
    <t>3.5.4.4 Certificados de Origen</t>
  </si>
  <si>
    <r>
      <rPr>
        <b/>
        <sz val="11"/>
        <color theme="1"/>
        <rFont val="Calibri"/>
        <family val="2"/>
        <scheme val="minor"/>
      </rPr>
      <t>3.5.5 Inspecciones de Seguimiento</t>
    </r>
    <r>
      <rPr>
        <sz val="11"/>
        <color theme="1"/>
        <rFont val="Calibri"/>
        <family val="2"/>
        <scheme val="minor"/>
      </rPr>
      <t xml:space="preserve"> al esquema de certificación e inspección de nuevas instalaciones cafetaleras</t>
    </r>
  </si>
  <si>
    <t>Padre Las Casas</t>
  </si>
  <si>
    <t>3.5.5.1 Inspección de seguimiento a instalaciones cafetaleras certificadas</t>
  </si>
  <si>
    <t>3.5.5.2 Inspección de nuevas instalaciones cafetaleras</t>
  </si>
  <si>
    <t>3.7.1 Reuniones de Trabajo, Plan de Trabajo</t>
  </si>
  <si>
    <t>Santo Domingo, Distrito Nacional</t>
  </si>
  <si>
    <t>3.7.2 Reuniones de Trabajo, Coordinación Acciones</t>
  </si>
  <si>
    <t xml:space="preserve">3.7.3 Aplicación Utilizada / Captura de Datos </t>
  </si>
  <si>
    <t>4. ACTIVIDADES INTERINSTITUCIONALES</t>
  </si>
  <si>
    <t>4.1 Proyecto Conservación Efectiva de Bienes y Servicios Ecosistémicos en Paisajes Productivos de Montaña Amenazados.</t>
  </si>
  <si>
    <t>4.2 Programa Reducción de Emisiones por Deforestación y Degradación de los Bosques (REDD+)</t>
  </si>
  <si>
    <t>4.3 Implementación Plan de Acción NDC RD (Sector Cafetalero)</t>
  </si>
  <si>
    <t>6. Fortalecimiento Interinstitucional para concertacion , coordinacion y consecucion de obras de infraestructura en zonas cafetaleras de alta vulnerabilidad</t>
  </si>
  <si>
    <r>
      <rPr>
        <b/>
        <sz val="11"/>
        <color theme="1"/>
        <rFont val="Calibri"/>
        <family val="2"/>
        <scheme val="minor"/>
      </rPr>
      <t>6.1 Diagnóstico Situacional</t>
    </r>
    <r>
      <rPr>
        <sz val="11"/>
        <color theme="1"/>
        <rFont val="Calibri"/>
        <family val="2"/>
        <scheme val="minor"/>
      </rPr>
      <t xml:space="preserve"> para identificar los Factores que limitan la Competitividad del Sector Cafetalero desde la perspectiva de las Organizaciones Cafetaleras en la República Dominicana.</t>
    </r>
  </si>
  <si>
    <r>
      <rPr>
        <b/>
        <sz val="11"/>
        <color theme="1"/>
        <rFont val="Calibri"/>
        <family val="2"/>
        <scheme val="minor"/>
      </rPr>
      <t>6.3 Iniciativas comunitarias</t>
    </r>
    <r>
      <rPr>
        <sz val="11"/>
        <color theme="1"/>
        <rFont val="Calibri"/>
        <family val="2"/>
        <scheme val="minor"/>
      </rPr>
      <t xml:space="preserve"> que posibiliten el desarrollo economico , social y ambiental de las familias cafetaleras y sus comunidades</t>
    </r>
  </si>
  <si>
    <r>
      <rPr>
        <b/>
        <sz val="11"/>
        <color theme="1"/>
        <rFont val="Calibri"/>
        <family val="2"/>
        <scheme val="minor"/>
      </rPr>
      <t>6.4 Propuesta de modelo de alianza publico-privada</t>
    </r>
    <r>
      <rPr>
        <sz val="11"/>
        <color theme="1"/>
        <rFont val="Calibri"/>
        <family val="2"/>
        <scheme val="minor"/>
      </rPr>
      <t xml:space="preserve"> para el desarrollo integral del sector Cafetalero de la Republica Dominicana</t>
    </r>
  </si>
  <si>
    <t>Aprobado Por:
Lic. Lucia Feliz Alcàntara
ENC. Depto. Planificacion y Desarrollo</t>
  </si>
  <si>
    <t xml:space="preserve">
Autorizado por:
Ing. Leónidas Batista Díaz
Director Ejecutivo</t>
  </si>
  <si>
    <t>3.3 DIVISION DE MANEJO INTEGRADO DE PLAGAS Y ENFERMEDADES</t>
  </si>
  <si>
    <t>3.3.1.2 Control de Roya y otras enfermedades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</si>
</sst>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_);_(* \(#,##0.00\);_(* &quot;-&quot;??_);_(@_)"/>
    <numFmt numFmtId="165" formatCode="_(* #,##0_);_(* \(#,##0\);_(* &quot;-&quot;??_);_(@_)"/>
    <numFmt numFmtId="166" formatCode="_-* #,##0_-;\-* #,##0_-;_-* &quot;-&quot;??_-;_-@_-"/>
  </numFmts>
  <fonts count="39"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b/>
      <sz val="13"/>
      <color theme="1"/>
      <name val="Calibri"/>
      <family val="2"/>
      <scheme val="minor"/>
    </font>
    <font>
      <sz val="13"/>
      <color theme="1"/>
      <name val="Calibri"/>
      <family val="2"/>
      <scheme val="minor"/>
    </font>
    <font>
      <b/>
      <sz val="12"/>
      <color rgb="FF000000"/>
      <name val="Calibri"/>
      <family val="2"/>
    </font>
    <font>
      <sz val="12"/>
      <color theme="1"/>
      <name val="Times New Roman"/>
      <family val="1"/>
    </font>
    <font>
      <b/>
      <sz val="12"/>
      <color theme="1"/>
      <name val="Times New Roman"/>
      <family val="1"/>
    </font>
    <font>
      <sz val="11"/>
      <color theme="1"/>
      <name val="Times New Roman"/>
      <family val="1"/>
    </font>
    <font>
      <sz val="10"/>
      <color theme="1"/>
      <name val="Times New Roman"/>
      <family val="1"/>
    </font>
    <font>
      <b/>
      <sz val="10"/>
      <color theme="1"/>
      <name val="Times New Roman"/>
      <family val="1"/>
    </font>
    <font>
      <b/>
      <sz val="10"/>
      <color rgb="FF000000"/>
      <name val="Calibri Light"/>
      <family val="2"/>
    </font>
    <font>
      <b/>
      <sz val="10"/>
      <name val="Calibri Light"/>
      <family val="2"/>
    </font>
    <font>
      <b/>
      <sz val="10"/>
      <color theme="1"/>
      <name val="Calibri Light"/>
      <family val="2"/>
    </font>
    <font>
      <b/>
      <sz val="10"/>
      <color theme="1"/>
      <name val="Calibri Light"/>
      <family val="2"/>
      <scheme val="major"/>
    </font>
    <font>
      <sz val="10"/>
      <color theme="1"/>
      <name val="Calibri Light"/>
      <family val="2"/>
      <scheme val="major"/>
    </font>
    <font>
      <b/>
      <sz val="12"/>
      <color theme="1"/>
      <name val="Calibri"/>
      <family val="2"/>
      <scheme val="minor"/>
    </font>
    <font>
      <b/>
      <sz val="11"/>
      <color theme="1"/>
      <name val="Times New Roman"/>
      <family val="1"/>
    </font>
    <font>
      <b/>
      <sz val="14"/>
      <color theme="1"/>
      <name val="Arial Black"/>
      <family val="2"/>
    </font>
    <font>
      <sz val="11"/>
      <color theme="1"/>
      <name val="Arial Black"/>
      <family val="2"/>
    </font>
    <font>
      <b/>
      <sz val="14"/>
      <color theme="1"/>
      <name val="Calibri"/>
      <family val="2"/>
      <scheme val="minor"/>
    </font>
    <font>
      <sz val="12"/>
      <color theme="1"/>
      <name val="Calibri"/>
      <family val="2"/>
      <scheme val="minor"/>
    </font>
    <font>
      <sz val="11"/>
      <name val="Calibri"/>
      <family val="2"/>
      <scheme val="minor"/>
    </font>
    <font>
      <sz val="11"/>
      <color theme="1"/>
      <name val="Calibri Light"/>
      <family val="1"/>
      <scheme val="major"/>
    </font>
    <font>
      <sz val="11"/>
      <color rgb="FF000000"/>
      <name val="Calibri"/>
      <family val="2"/>
      <scheme val="minor"/>
    </font>
    <font>
      <b/>
      <sz val="12"/>
      <color rgb="FF000000"/>
      <name val="Calibri Light"/>
      <family val="2"/>
    </font>
    <font>
      <sz val="12"/>
      <color theme="1"/>
      <name val="Calibri Light"/>
      <family val="2"/>
      <scheme val="major"/>
    </font>
    <font>
      <sz val="10"/>
      <color theme="1"/>
      <name val="Calibri Light"/>
      <family val="2"/>
    </font>
    <font>
      <sz val="12"/>
      <color rgb="FF000000"/>
      <name val="Calibri"/>
      <family val="2"/>
      <scheme val="minor"/>
    </font>
    <font>
      <sz val="12"/>
      <name val="Calibri"/>
      <family val="2"/>
      <scheme val="minor"/>
    </font>
    <font>
      <sz val="10"/>
      <color rgb="FF000000"/>
      <name val="Calibri Light"/>
      <family val="2"/>
    </font>
    <font>
      <sz val="11"/>
      <name val="Times New Roman"/>
      <family val="1"/>
    </font>
    <font>
      <sz val="10"/>
      <name val="Calibri Light"/>
      <family val="2"/>
    </font>
    <font>
      <sz val="11"/>
      <color rgb="FF000000"/>
      <name val="Calibri Light"/>
      <family val="2"/>
    </font>
    <font>
      <sz val="11"/>
      <color theme="1"/>
      <name val="Calibri Light"/>
      <family val="2"/>
    </font>
    <font>
      <sz val="11"/>
      <color theme="1"/>
      <name val="Calibri Light"/>
      <family val="2"/>
      <scheme val="major"/>
    </font>
    <font>
      <b/>
      <sz val="11"/>
      <color rgb="FF000000"/>
      <name val="Calibri"/>
      <family val="2"/>
    </font>
    <font>
      <sz val="12"/>
      <color rgb="FF000000"/>
      <name val="Calibri"/>
      <family val="2"/>
    </font>
  </fonts>
  <fills count="1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bgColor rgb="FF000000"/>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39997558519241921"/>
        <bgColor rgb="FF000000"/>
      </patternFill>
    </fill>
    <fill>
      <patternFill patternType="solid">
        <fgColor theme="9" tint="0.79998168889431442"/>
        <bgColor indexed="64"/>
      </patternFill>
    </fill>
    <fill>
      <patternFill patternType="solid">
        <fgColor rgb="FFC4BD97"/>
        <bgColor rgb="FF000000"/>
      </patternFill>
    </fill>
    <fill>
      <patternFill patternType="solid">
        <fgColor rgb="FFE2EFDA"/>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rgb="FFA9D08E"/>
        <bgColor rgb="FF000000"/>
      </patternFill>
    </fill>
    <fill>
      <patternFill patternType="solid">
        <fgColor theme="5" tint="0.59996337778862885"/>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6">
    <xf numFmtId="0" fontId="0" fillId="0" borderId="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400">
    <xf numFmtId="0" fontId="0" fillId="0" borderId="0" xfId="0"/>
    <xf numFmtId="0" fontId="0" fillId="2" borderId="0" xfId="0" applyFill="1" applyAlignment="1">
      <alignment horizontal="center" vertical="center"/>
    </xf>
    <xf numFmtId="0" fontId="0" fillId="2" borderId="0" xfId="0" applyFill="1" applyAlignment="1">
      <alignment vertical="center"/>
    </xf>
    <xf numFmtId="0" fontId="7" fillId="0" borderId="1" xfId="0" applyFont="1" applyBorder="1" applyAlignment="1">
      <alignment horizontal="center" vertical="center"/>
    </xf>
    <xf numFmtId="3" fontId="7" fillId="0" borderId="1" xfId="0" applyNumberFormat="1" applyFont="1" applyBorder="1" applyAlignment="1">
      <alignment horizontal="center" vertical="center"/>
    </xf>
    <xf numFmtId="3" fontId="7" fillId="0" borderId="1" xfId="0" applyNumberFormat="1" applyFont="1" applyBorder="1" applyAlignment="1">
      <alignment horizontal="center" vertical="center" wrapText="1"/>
    </xf>
    <xf numFmtId="0" fontId="0" fillId="0" borderId="1" xfId="0" applyBorder="1"/>
    <xf numFmtId="0" fontId="0" fillId="0" borderId="1" xfId="0"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vertical="center"/>
    </xf>
    <xf numFmtId="165" fontId="0" fillId="0" borderId="1" xfId="1" applyNumberFormat="1" applyFont="1" applyBorder="1" applyAlignment="1">
      <alignment vertical="center"/>
    </xf>
    <xf numFmtId="0" fontId="0" fillId="0" borderId="0" xfId="0" applyAlignment="1">
      <alignment vertical="center"/>
    </xf>
    <xf numFmtId="0" fontId="2" fillId="2" borderId="0" xfId="0" applyFont="1" applyFill="1"/>
    <xf numFmtId="0" fontId="2" fillId="2" borderId="0" xfId="0" applyFont="1" applyFill="1" applyAlignment="1">
      <alignment vertical="center"/>
    </xf>
    <xf numFmtId="0" fontId="2" fillId="0" borderId="0" xfId="0" applyFont="1"/>
    <xf numFmtId="0" fontId="7" fillId="0" borderId="1" xfId="0" applyFont="1" applyBorder="1" applyAlignment="1">
      <alignment horizontal="center" vertical="center" wrapText="1"/>
    </xf>
    <xf numFmtId="0" fontId="12" fillId="4" borderId="1" xfId="0" applyFont="1" applyFill="1" applyBorder="1" applyAlignment="1">
      <alignment horizontal="center" vertical="center" wrapText="1"/>
    </xf>
    <xf numFmtId="0" fontId="12" fillId="4" borderId="1" xfId="0" applyFont="1" applyFill="1" applyBorder="1" applyAlignment="1">
      <alignment horizontal="center" vertical="center"/>
    </xf>
    <xf numFmtId="9" fontId="12" fillId="4" borderId="1" xfId="0" applyNumberFormat="1" applyFont="1" applyFill="1" applyBorder="1" applyAlignment="1">
      <alignment horizontal="center" vertical="center" wrapText="1"/>
    </xf>
    <xf numFmtId="9" fontId="12" fillId="4" borderId="1" xfId="5" applyFont="1" applyFill="1" applyBorder="1" applyAlignment="1">
      <alignment horizontal="center" vertical="center" wrapText="1"/>
    </xf>
    <xf numFmtId="3" fontId="14" fillId="0" borderId="1" xfId="0" applyNumberFormat="1" applyFont="1" applyBorder="1" applyAlignment="1">
      <alignment horizontal="center" vertical="center" wrapText="1"/>
    </xf>
    <xf numFmtId="3" fontId="14" fillId="0" borderId="1" xfId="0" applyNumberFormat="1" applyFont="1" applyBorder="1" applyAlignment="1">
      <alignment horizontal="center" vertical="center"/>
    </xf>
    <xf numFmtId="0" fontId="14" fillId="0" borderId="1" xfId="0" applyFont="1" applyBorder="1"/>
    <xf numFmtId="165" fontId="14" fillId="0" borderId="1" xfId="0" applyNumberFormat="1" applyFont="1" applyBorder="1" applyAlignment="1">
      <alignment vertical="center"/>
    </xf>
    <xf numFmtId="3" fontId="14" fillId="0" borderId="1" xfId="0" applyNumberFormat="1" applyFont="1" applyBorder="1" applyAlignment="1">
      <alignment vertical="center"/>
    </xf>
    <xf numFmtId="0" fontId="14" fillId="0" borderId="1" xfId="0" applyFont="1" applyBorder="1" applyAlignment="1">
      <alignment horizontal="center" vertical="center"/>
    </xf>
    <xf numFmtId="0" fontId="14" fillId="0" borderId="1" xfId="0" applyFont="1" applyBorder="1" applyAlignment="1">
      <alignment vertical="center"/>
    </xf>
    <xf numFmtId="0" fontId="14" fillId="0" borderId="1" xfId="0" applyFont="1" applyBorder="1" applyAlignment="1">
      <alignment horizontal="center" vertical="center" wrapText="1"/>
    </xf>
    <xf numFmtId="3" fontId="15" fillId="0" borderId="1" xfId="0" applyNumberFormat="1" applyFont="1" applyBorder="1" applyAlignment="1">
      <alignment horizontal="center" vertical="center"/>
    </xf>
    <xf numFmtId="3" fontId="15" fillId="0" borderId="1" xfId="0" applyNumberFormat="1" applyFont="1" applyBorder="1" applyAlignment="1">
      <alignment horizontal="center" vertical="center" wrapText="1"/>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3" fontId="15" fillId="2" borderId="1" xfId="0" applyNumberFormat="1" applyFont="1" applyFill="1" applyBorder="1" applyAlignment="1">
      <alignment horizontal="center" vertical="center"/>
    </xf>
    <xf numFmtId="0" fontId="7" fillId="2" borderId="1" xfId="0" applyFont="1" applyFill="1" applyBorder="1" applyAlignment="1">
      <alignment horizontal="center" vertical="center" wrapText="1"/>
    </xf>
    <xf numFmtId="0" fontId="17" fillId="6" borderId="1" xfId="0" applyFont="1" applyFill="1" applyBorder="1" applyAlignment="1">
      <alignment horizontal="center" vertical="top"/>
    </xf>
    <xf numFmtId="0" fontId="10"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165" fontId="2" fillId="0" borderId="1" xfId="1" applyNumberFormat="1" applyFont="1" applyBorder="1" applyAlignment="1">
      <alignment horizontal="center" vertical="center"/>
    </xf>
    <xf numFmtId="165" fontId="15" fillId="0" borderId="1" xfId="1" applyNumberFormat="1" applyFont="1" applyBorder="1" applyAlignment="1">
      <alignment horizontal="center" vertical="center"/>
    </xf>
    <xf numFmtId="165" fontId="7" fillId="0" borderId="1" xfId="1" applyNumberFormat="1" applyFont="1" applyBorder="1" applyAlignment="1">
      <alignment horizontal="center" vertical="center"/>
    </xf>
    <xf numFmtId="165" fontId="7" fillId="0" borderId="1" xfId="1" applyNumberFormat="1" applyFont="1" applyBorder="1" applyAlignment="1">
      <alignment horizontal="center" vertical="center" wrapText="1"/>
    </xf>
    <xf numFmtId="165" fontId="7" fillId="2" borderId="1" xfId="1" applyNumberFormat="1" applyFont="1" applyFill="1" applyBorder="1" applyAlignment="1">
      <alignment horizontal="center" vertical="center"/>
    </xf>
    <xf numFmtId="165" fontId="7" fillId="2" borderId="1" xfId="1" applyNumberFormat="1" applyFont="1" applyFill="1" applyBorder="1" applyAlignment="1">
      <alignment horizontal="center" vertical="center" wrapText="1"/>
    </xf>
    <xf numFmtId="165" fontId="0" fillId="0" borderId="1" xfId="1" applyNumberFormat="1" applyFont="1" applyBorder="1" applyAlignment="1">
      <alignment horizontal="center" vertical="center"/>
    </xf>
    <xf numFmtId="0" fontId="17" fillId="3" borderId="13" xfId="0" applyFont="1" applyFill="1" applyBorder="1" applyAlignment="1">
      <alignment horizontal="center" vertical="center" wrapText="1"/>
    </xf>
    <xf numFmtId="0" fontId="17" fillId="3" borderId="14" xfId="0" applyFont="1" applyFill="1" applyBorder="1" applyAlignment="1">
      <alignment horizontal="center" vertical="center" wrapText="1"/>
    </xf>
    <xf numFmtId="0" fontId="2" fillId="13" borderId="16" xfId="0" applyFont="1" applyFill="1" applyBorder="1" applyAlignment="1">
      <alignment horizontal="center" vertical="center"/>
    </xf>
    <xf numFmtId="0" fontId="2" fillId="13" borderId="13" xfId="0" applyFont="1" applyFill="1" applyBorder="1" applyAlignment="1">
      <alignment horizontal="center" vertical="center"/>
    </xf>
    <xf numFmtId="0" fontId="2" fillId="13" borderId="14" xfId="0" applyFont="1" applyFill="1" applyBorder="1" applyAlignment="1">
      <alignment horizontal="center" vertical="center"/>
    </xf>
    <xf numFmtId="0" fontId="17" fillId="3" borderId="23" xfId="0" applyFont="1" applyFill="1" applyBorder="1" applyAlignment="1">
      <alignment horizontal="center" vertical="center" wrapText="1"/>
    </xf>
    <xf numFmtId="164" fontId="0" fillId="0" borderId="1" xfId="1" applyFont="1" applyBorder="1" applyAlignment="1">
      <alignment vertical="center"/>
    </xf>
    <xf numFmtId="165" fontId="1" fillId="0" borderId="1" xfId="3" applyNumberFormat="1" applyFont="1" applyFill="1" applyBorder="1" applyAlignment="1">
      <alignment horizontal="center" vertical="center"/>
    </xf>
    <xf numFmtId="0" fontId="0" fillId="0" borderId="28" xfId="0" applyBorder="1"/>
    <xf numFmtId="0" fontId="0" fillId="0" borderId="28" xfId="0" applyBorder="1" applyAlignment="1">
      <alignment vertical="center"/>
    </xf>
    <xf numFmtId="0" fontId="0" fillId="0" borderId="28" xfId="0" applyBorder="1" applyAlignment="1">
      <alignment horizontal="right" vertical="center"/>
    </xf>
    <xf numFmtId="165" fontId="7" fillId="0" borderId="1" xfId="3" applyNumberFormat="1" applyFont="1" applyBorder="1"/>
    <xf numFmtId="0" fontId="7" fillId="0" borderId="1" xfId="0" applyFont="1" applyBorder="1"/>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23" fillId="0" borderId="1" xfId="0" applyFont="1" applyBorder="1" applyAlignment="1">
      <alignment horizontal="center" vertical="center"/>
    </xf>
    <xf numFmtId="0" fontId="24" fillId="0" borderId="1" xfId="0" applyFont="1" applyBorder="1" applyAlignment="1">
      <alignment horizontal="center" vertical="center"/>
    </xf>
    <xf numFmtId="0" fontId="9" fillId="0" borderId="1" xfId="0" applyFont="1" applyBorder="1" applyAlignment="1">
      <alignment vertical="center"/>
    </xf>
    <xf numFmtId="165" fontId="1" fillId="0" borderId="13" xfId="3" applyNumberFormat="1" applyFont="1" applyFill="1" applyBorder="1" applyAlignment="1">
      <alignment horizontal="center" vertical="center"/>
    </xf>
    <xf numFmtId="0" fontId="25" fillId="0" borderId="28" xfId="0" applyFont="1" applyBorder="1" applyAlignment="1">
      <alignment wrapText="1"/>
    </xf>
    <xf numFmtId="0" fontId="25" fillId="0" borderId="14" xfId="0" applyFont="1" applyBorder="1" applyAlignment="1">
      <alignment vertical="center" wrapText="1"/>
    </xf>
    <xf numFmtId="0" fontId="17" fillId="5" borderId="25" xfId="0" applyFont="1" applyFill="1" applyBorder="1" applyAlignment="1">
      <alignment horizontal="center" vertical="center"/>
    </xf>
    <xf numFmtId="0" fontId="17" fillId="3" borderId="27"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32" xfId="0" applyFont="1" applyFill="1" applyBorder="1" applyAlignment="1">
      <alignment horizontal="center" vertical="center" wrapText="1"/>
    </xf>
    <xf numFmtId="0" fontId="17" fillId="11" borderId="30" xfId="0" applyFont="1" applyFill="1" applyBorder="1" applyAlignment="1">
      <alignment horizontal="left" vertical="center" wrapText="1"/>
    </xf>
    <xf numFmtId="0" fontId="15" fillId="2" borderId="1" xfId="0" applyFont="1" applyFill="1" applyBorder="1" applyAlignment="1">
      <alignment horizontal="center" vertical="center" wrapText="1"/>
    </xf>
    <xf numFmtId="0" fontId="0" fillId="0" borderId="0" xfId="0" applyAlignment="1">
      <alignment horizontal="center" vertical="center"/>
    </xf>
    <xf numFmtId="3" fontId="22" fillId="0" borderId="1" xfId="0" applyNumberFormat="1" applyFont="1" applyBorder="1" applyAlignment="1">
      <alignment horizontal="center" vertical="center"/>
    </xf>
    <xf numFmtId="3" fontId="22" fillId="0" borderId="1" xfId="0" applyNumberFormat="1" applyFont="1" applyBorder="1" applyAlignment="1">
      <alignment horizontal="center" vertical="center" wrapText="1"/>
    </xf>
    <xf numFmtId="0" fontId="2" fillId="0" borderId="1" xfId="0" applyFont="1" applyBorder="1"/>
    <xf numFmtId="0" fontId="2" fillId="0" borderId="1" xfId="0" applyFont="1" applyBorder="1" applyAlignment="1">
      <alignment vertical="center"/>
    </xf>
    <xf numFmtId="0" fontId="28" fillId="0" borderId="1" xfId="0" applyFont="1" applyBorder="1" applyAlignment="1">
      <alignment vertical="center" wrapText="1"/>
    </xf>
    <xf numFmtId="0" fontId="22" fillId="0" borderId="1" xfId="0" applyFont="1" applyBorder="1" applyAlignment="1">
      <alignment horizontal="center" vertical="center"/>
    </xf>
    <xf numFmtId="0" fontId="22" fillId="0" borderId="1" xfId="0" applyFont="1" applyBorder="1" applyAlignment="1">
      <alignment vertical="center"/>
    </xf>
    <xf numFmtId="0" fontId="2" fillId="0" borderId="1" xfId="0" applyFont="1" applyBorder="1" applyAlignment="1">
      <alignment horizontal="center" vertical="center"/>
    </xf>
    <xf numFmtId="0" fontId="9" fillId="0" borderId="1" xfId="0" applyFont="1" applyBorder="1" applyAlignment="1">
      <alignment horizontal="center" vertical="center"/>
    </xf>
    <xf numFmtId="166" fontId="22" fillId="0" borderId="1" xfId="2" applyNumberFormat="1" applyFont="1" applyBorder="1" applyAlignment="1">
      <alignment vertical="center"/>
    </xf>
    <xf numFmtId="166" fontId="17" fillId="0" borderId="1" xfId="2" applyNumberFormat="1" applyFont="1" applyBorder="1" applyAlignment="1">
      <alignment vertical="center"/>
    </xf>
    <xf numFmtId="3" fontId="30" fillId="0" borderId="1" xfId="0" applyNumberFormat="1" applyFont="1" applyBorder="1" applyAlignment="1">
      <alignment horizontal="center" vertical="center" wrapText="1"/>
    </xf>
    <xf numFmtId="3" fontId="30" fillId="0" borderId="1" xfId="0" applyNumberFormat="1" applyFont="1" applyBorder="1" applyAlignment="1">
      <alignment horizontal="center" vertical="center"/>
    </xf>
    <xf numFmtId="3" fontId="2" fillId="0" borderId="1" xfId="0" applyNumberFormat="1" applyFont="1" applyBorder="1" applyAlignment="1">
      <alignment vertical="center"/>
    </xf>
    <xf numFmtId="0" fontId="9" fillId="0" borderId="1" xfId="0" applyFont="1" applyBorder="1" applyAlignment="1">
      <alignment horizontal="center" vertical="center" wrapText="1"/>
    </xf>
    <xf numFmtId="0" fontId="0" fillId="0" borderId="0" xfId="0" applyAlignment="1">
      <alignment horizontal="left"/>
    </xf>
    <xf numFmtId="0" fontId="17" fillId="0" borderId="1" xfId="0" applyFont="1" applyBorder="1" applyAlignment="1">
      <alignment horizontal="center" vertical="center"/>
    </xf>
    <xf numFmtId="0" fontId="32" fillId="0" borderId="10" xfId="0" applyFont="1" applyBorder="1" applyAlignment="1">
      <alignment vertical="center" wrapText="1"/>
    </xf>
    <xf numFmtId="0" fontId="0" fillId="0" borderId="10" xfId="0" applyBorder="1" applyAlignment="1">
      <alignment vertical="center" wrapText="1"/>
    </xf>
    <xf numFmtId="0" fontId="34" fillId="4" borderId="1" xfId="0" applyFont="1" applyFill="1" applyBorder="1" applyAlignment="1">
      <alignment horizontal="center" vertical="center" wrapText="1"/>
    </xf>
    <xf numFmtId="0" fontId="35" fillId="0" borderId="1" xfId="0" applyFont="1" applyBorder="1" applyAlignment="1">
      <alignment vertical="center" wrapText="1"/>
    </xf>
    <xf numFmtId="0" fontId="36" fillId="0" borderId="1" xfId="0" applyFont="1" applyBorder="1" applyAlignment="1">
      <alignment vertical="center" wrapText="1"/>
    </xf>
    <xf numFmtId="0" fontId="36" fillId="0" borderId="1" xfId="0" applyFont="1" applyBorder="1" applyAlignment="1">
      <alignment horizontal="center" vertical="center"/>
    </xf>
    <xf numFmtId="0" fontId="36" fillId="2" borderId="1" xfId="0" applyFont="1" applyFill="1" applyBorder="1" applyAlignment="1">
      <alignment vertical="center" wrapText="1"/>
    </xf>
    <xf numFmtId="0" fontId="35" fillId="0" borderId="1" xfId="0" applyFont="1" applyBorder="1" applyAlignment="1">
      <alignment vertical="center"/>
    </xf>
    <xf numFmtId="0" fontId="9" fillId="0" borderId="1" xfId="0" applyFont="1" applyBorder="1" applyAlignment="1">
      <alignment vertical="center" wrapText="1"/>
    </xf>
    <xf numFmtId="0" fontId="17" fillId="5" borderId="1" xfId="0" applyFont="1" applyFill="1" applyBorder="1" applyAlignment="1">
      <alignment horizontal="center" vertical="center" wrapText="1"/>
    </xf>
    <xf numFmtId="0" fontId="33" fillId="2" borderId="10" xfId="0" applyFont="1" applyFill="1" applyBorder="1" applyAlignment="1">
      <alignment vertical="center" wrapText="1"/>
    </xf>
    <xf numFmtId="0" fontId="0" fillId="0" borderId="28" xfId="0" applyBorder="1" applyAlignment="1">
      <alignment vertical="center" wrapText="1"/>
    </xf>
    <xf numFmtId="0" fontId="22" fillId="0" borderId="10" xfId="0" applyFont="1" applyBorder="1" applyAlignment="1">
      <alignment horizontal="left" vertical="center" wrapText="1"/>
    </xf>
    <xf numFmtId="0" fontId="0" fillId="0" borderId="28" xfId="0" applyBorder="1" applyAlignment="1">
      <alignment wrapText="1"/>
    </xf>
    <xf numFmtId="0" fontId="6" fillId="7" borderId="1" xfId="0" applyFont="1" applyFill="1" applyBorder="1" applyAlignment="1">
      <alignment vertical="center" wrapText="1"/>
    </xf>
    <xf numFmtId="0" fontId="0" fillId="0" borderId="10" xfId="0" applyBorder="1" applyAlignment="1">
      <alignment horizontal="left"/>
    </xf>
    <xf numFmtId="0" fontId="0" fillId="0" borderId="10" xfId="0" applyBorder="1" applyAlignment="1">
      <alignment horizontal="left" wrapText="1"/>
    </xf>
    <xf numFmtId="0" fontId="22" fillId="2" borderId="10" xfId="0" applyFont="1" applyFill="1" applyBorder="1" applyAlignment="1">
      <alignment horizontal="left" vertical="top" wrapText="1"/>
    </xf>
    <xf numFmtId="0" fontId="22" fillId="2" borderId="10"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0" fillId="0" borderId="16" xfId="0" applyBorder="1" applyAlignment="1">
      <alignment horizontal="left" vertical="center" wrapText="1"/>
    </xf>
    <xf numFmtId="0" fontId="17" fillId="0" borderId="1" xfId="0" applyFont="1" applyBorder="1" applyAlignment="1">
      <alignment vertical="center" wrapText="1"/>
    </xf>
    <xf numFmtId="0" fontId="25" fillId="0" borderId="28" xfId="0" applyFont="1" applyBorder="1" applyAlignment="1">
      <alignment vertical="center" wrapText="1"/>
    </xf>
    <xf numFmtId="0" fontId="2" fillId="2" borderId="0" xfId="0" applyFont="1" applyFill="1" applyAlignment="1">
      <alignment horizontal="center" vertical="center"/>
    </xf>
    <xf numFmtId="164" fontId="14" fillId="0" borderId="1" xfId="1" applyFont="1" applyBorder="1" applyAlignment="1">
      <alignment horizontal="center" vertical="center"/>
    </xf>
    <xf numFmtId="165" fontId="14" fillId="0" borderId="1" xfId="0" applyNumberFormat="1" applyFont="1" applyBorder="1" applyAlignment="1">
      <alignment horizontal="center" vertical="center"/>
    </xf>
    <xf numFmtId="164" fontId="14" fillId="0" borderId="1" xfId="0" applyNumberFormat="1" applyFont="1" applyBorder="1" applyAlignment="1">
      <alignment horizontal="center" vertical="center"/>
    </xf>
    <xf numFmtId="0" fontId="2" fillId="0" borderId="0" xfId="0" applyFont="1" applyAlignment="1">
      <alignment horizontal="center" vertical="center"/>
    </xf>
    <xf numFmtId="0" fontId="0" fillId="0" borderId="13" xfId="0" applyBorder="1" applyAlignment="1">
      <alignment vertical="center"/>
    </xf>
    <xf numFmtId="166" fontId="22" fillId="0" borderId="1" xfId="2" applyNumberFormat="1" applyFont="1" applyBorder="1" applyAlignment="1">
      <alignment horizontal="center" vertical="center"/>
    </xf>
    <xf numFmtId="164" fontId="0" fillId="0" borderId="1" xfId="1" applyFont="1" applyBorder="1" applyAlignment="1">
      <alignment horizontal="center" vertical="center"/>
    </xf>
    <xf numFmtId="0" fontId="6" fillId="7" borderId="1" xfId="0" applyFont="1" applyFill="1" applyBorder="1" applyAlignment="1">
      <alignment horizontal="center" vertical="center" wrapText="1"/>
    </xf>
    <xf numFmtId="9" fontId="31" fillId="0" borderId="1" xfId="0" applyNumberFormat="1" applyFont="1" applyBorder="1" applyAlignment="1">
      <alignment horizontal="center" vertical="center" wrapText="1"/>
    </xf>
    <xf numFmtId="9" fontId="31" fillId="4" borderId="1" xfId="0" applyNumberFormat="1" applyFont="1" applyFill="1" applyBorder="1" applyAlignment="1">
      <alignment horizontal="center" vertical="center" wrapText="1"/>
    </xf>
    <xf numFmtId="0" fontId="31" fillId="4" borderId="1" xfId="0" applyFont="1" applyFill="1" applyBorder="1" applyAlignment="1">
      <alignment horizontal="center" vertical="center"/>
    </xf>
    <xf numFmtId="0" fontId="31" fillId="4" borderId="1" xfId="0" applyFont="1" applyFill="1" applyBorder="1" applyAlignment="1">
      <alignment horizontal="center" vertical="center" wrapText="1"/>
    </xf>
    <xf numFmtId="0" fontId="31" fillId="0" borderId="1" xfId="0" applyFont="1" applyBorder="1" applyAlignment="1">
      <alignment horizontal="center" vertical="center" wrapText="1"/>
    </xf>
    <xf numFmtId="3" fontId="28" fillId="0" borderId="1" xfId="0" applyNumberFormat="1" applyFont="1" applyBorder="1" applyAlignment="1">
      <alignment horizontal="center" vertical="center" wrapText="1"/>
    </xf>
    <xf numFmtId="0" fontId="28" fillId="0" borderId="1" xfId="0" applyFont="1" applyBorder="1" applyAlignment="1">
      <alignment horizontal="center" vertical="center" wrapText="1"/>
    </xf>
    <xf numFmtId="165" fontId="16" fillId="0" borderId="1" xfId="1" applyNumberFormat="1" applyFont="1" applyBorder="1" applyAlignment="1">
      <alignment horizontal="center" vertical="center"/>
    </xf>
    <xf numFmtId="165" fontId="16" fillId="0" borderId="1" xfId="1" applyNumberFormat="1" applyFont="1" applyBorder="1" applyAlignment="1">
      <alignment horizontal="center" vertical="center" wrapText="1"/>
    </xf>
    <xf numFmtId="165" fontId="16" fillId="2" borderId="1" xfId="1" applyNumberFormat="1" applyFont="1" applyFill="1" applyBorder="1" applyAlignment="1">
      <alignment horizontal="center" vertical="center"/>
    </xf>
    <xf numFmtId="165" fontId="16" fillId="2" borderId="1" xfId="1" applyNumberFormat="1" applyFont="1" applyFill="1" applyBorder="1" applyAlignment="1">
      <alignment horizontal="center" vertical="center" wrapText="1"/>
    </xf>
    <xf numFmtId="164" fontId="28" fillId="0" borderId="1" xfId="1" applyFont="1" applyBorder="1" applyAlignment="1">
      <alignment horizontal="center" vertical="center"/>
    </xf>
    <xf numFmtId="0" fontId="18"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0" fillId="2" borderId="0" xfId="0" applyFill="1"/>
    <xf numFmtId="3" fontId="28" fillId="0" borderId="1" xfId="0" applyNumberFormat="1" applyFont="1" applyBorder="1" applyAlignment="1">
      <alignment horizontal="center" vertical="center"/>
    </xf>
    <xf numFmtId="0" fontId="28" fillId="0" borderId="1" xfId="0" applyFont="1" applyBorder="1" applyAlignment="1">
      <alignment horizontal="center" vertical="center"/>
    </xf>
    <xf numFmtId="3" fontId="16" fillId="0" borderId="1" xfId="0" applyNumberFormat="1" applyFont="1" applyBorder="1" applyAlignment="1">
      <alignment horizontal="center" vertical="center"/>
    </xf>
    <xf numFmtId="0" fontId="16" fillId="0" borderId="1" xfId="0" applyFont="1" applyBorder="1" applyAlignment="1">
      <alignment horizontal="center" vertical="center"/>
    </xf>
    <xf numFmtId="3" fontId="16" fillId="2" borderId="1" xfId="0" applyNumberFormat="1" applyFont="1" applyFill="1" applyBorder="1" applyAlignment="1">
      <alignment horizontal="center" vertical="center"/>
    </xf>
    <xf numFmtId="0" fontId="22" fillId="6" borderId="1" xfId="0" applyFont="1" applyFill="1" applyBorder="1" applyAlignment="1">
      <alignment horizontal="center" vertical="center"/>
    </xf>
    <xf numFmtId="0" fontId="22" fillId="6" borderId="1" xfId="0" applyFont="1" applyFill="1" applyBorder="1" applyAlignment="1">
      <alignment horizontal="center" vertical="top"/>
    </xf>
    <xf numFmtId="165" fontId="28" fillId="0" borderId="1" xfId="1" applyNumberFormat="1" applyFont="1" applyBorder="1" applyAlignment="1">
      <alignment horizontal="center" vertical="center"/>
    </xf>
    <xf numFmtId="165" fontId="28" fillId="0" borderId="1" xfId="1" applyNumberFormat="1" applyFont="1" applyBorder="1" applyAlignment="1">
      <alignment vertical="center"/>
    </xf>
    <xf numFmtId="0" fontId="28" fillId="0" borderId="1" xfId="0" applyFont="1" applyBorder="1"/>
    <xf numFmtId="3" fontId="28" fillId="0" borderId="1" xfId="0" applyNumberFormat="1" applyFont="1" applyBorder="1" applyAlignment="1">
      <alignment vertical="center"/>
    </xf>
    <xf numFmtId="0" fontId="28" fillId="0" borderId="1" xfId="0" applyFont="1" applyBorder="1" applyAlignment="1">
      <alignment vertical="center"/>
    </xf>
    <xf numFmtId="165" fontId="28" fillId="0" borderId="1" xfId="3" applyNumberFormat="1" applyFont="1" applyBorder="1" applyAlignment="1">
      <alignment horizontal="center" vertical="center"/>
    </xf>
    <xf numFmtId="165" fontId="28" fillId="0" borderId="1" xfId="3" applyNumberFormat="1" applyFont="1" applyBorder="1" applyAlignment="1">
      <alignment horizontal="right" vertical="center"/>
    </xf>
    <xf numFmtId="0" fontId="28" fillId="0" borderId="1" xfId="0" applyFont="1" applyBorder="1" applyAlignment="1">
      <alignment horizontal="right" vertical="center"/>
    </xf>
    <xf numFmtId="0" fontId="0" fillId="0" borderId="1" xfId="0" applyBorder="1" applyAlignment="1">
      <alignment horizontal="right" vertical="center"/>
    </xf>
    <xf numFmtId="165" fontId="16" fillId="0" borderId="1" xfId="1" applyNumberFormat="1" applyFont="1" applyFill="1" applyBorder="1" applyAlignment="1">
      <alignment horizontal="center" vertical="center" wrapText="1"/>
    </xf>
    <xf numFmtId="165" fontId="16" fillId="0" borderId="1" xfId="1" applyNumberFormat="1" applyFont="1" applyFill="1" applyBorder="1" applyAlignment="1">
      <alignment horizontal="center" vertical="center"/>
    </xf>
    <xf numFmtId="165" fontId="16" fillId="0" borderId="1" xfId="1" applyNumberFormat="1" applyFont="1" applyBorder="1" applyAlignment="1">
      <alignment vertical="center"/>
    </xf>
    <xf numFmtId="165" fontId="16" fillId="0" borderId="1" xfId="1" applyNumberFormat="1" applyFont="1" applyBorder="1" applyAlignment="1">
      <alignment vertical="center" wrapText="1"/>
    </xf>
    <xf numFmtId="165" fontId="16" fillId="2" borderId="1" xfId="1" applyNumberFormat="1" applyFont="1" applyFill="1" applyBorder="1" applyAlignment="1">
      <alignment vertical="center"/>
    </xf>
    <xf numFmtId="165" fontId="16" fillId="2" borderId="1" xfId="1" applyNumberFormat="1" applyFont="1" applyFill="1" applyBorder="1" applyAlignment="1">
      <alignment vertical="center" wrapText="1"/>
    </xf>
    <xf numFmtId="164" fontId="28" fillId="0" borderId="1" xfId="1" applyFont="1" applyBorder="1" applyAlignment="1">
      <alignment vertical="center"/>
    </xf>
    <xf numFmtId="0" fontId="22" fillId="0" borderId="15" xfId="0" applyFont="1" applyBorder="1" applyAlignment="1">
      <alignment horizontal="left" vertical="center" wrapText="1"/>
    </xf>
    <xf numFmtId="165" fontId="1" fillId="0" borderId="11" xfId="3" applyNumberFormat="1" applyFont="1" applyFill="1" applyBorder="1" applyAlignment="1">
      <alignment horizontal="center" vertical="center"/>
    </xf>
    <xf numFmtId="0" fontId="17" fillId="0" borderId="11" xfId="0" applyFont="1" applyBorder="1" applyAlignment="1">
      <alignment horizontal="center" vertical="center"/>
    </xf>
    <xf numFmtId="0" fontId="0" fillId="0" borderId="11" xfId="0" applyBorder="1" applyAlignment="1">
      <alignment vertical="center"/>
    </xf>
    <xf numFmtId="0" fontId="0" fillId="0" borderId="11" xfId="0" applyBorder="1" applyAlignment="1">
      <alignment vertical="center" wrapText="1"/>
    </xf>
    <xf numFmtId="0" fontId="0" fillId="0" borderId="12" xfId="0" applyBorder="1" applyAlignment="1">
      <alignment vertical="center" wrapText="1"/>
    </xf>
    <xf numFmtId="0" fontId="17" fillId="11" borderId="10" xfId="0" applyFont="1" applyFill="1" applyBorder="1" applyAlignment="1">
      <alignment horizontal="left" vertical="center" wrapText="1"/>
    </xf>
    <xf numFmtId="0" fontId="2" fillId="13" borderId="1" xfId="0" applyFont="1" applyFill="1" applyBorder="1" applyAlignment="1">
      <alignment horizontal="center" vertical="center"/>
    </xf>
    <xf numFmtId="0" fontId="27" fillId="0" borderId="10" xfId="0" applyFont="1" applyBorder="1" applyAlignment="1">
      <alignment horizontal="left" vertical="center" wrapText="1"/>
    </xf>
    <xf numFmtId="0" fontId="17" fillId="0" borderId="10" xfId="0" applyFont="1" applyBorder="1" applyAlignment="1">
      <alignment horizontal="left" vertical="center" wrapText="1"/>
    </xf>
    <xf numFmtId="0" fontId="0" fillId="0" borderId="1" xfId="0" applyBorder="1" applyAlignment="1">
      <alignment horizontal="center"/>
    </xf>
    <xf numFmtId="4" fontId="0" fillId="0" borderId="1" xfId="0" applyNumberFormat="1" applyBorder="1" applyAlignment="1">
      <alignment vertical="center"/>
    </xf>
    <xf numFmtId="0" fontId="10" fillId="2" borderId="10" xfId="0" applyFont="1" applyFill="1" applyBorder="1" applyAlignment="1">
      <alignment horizontal="left" vertical="center" wrapText="1"/>
    </xf>
    <xf numFmtId="0" fontId="18" fillId="2" borderId="10" xfId="0" applyFont="1" applyFill="1" applyBorder="1" applyAlignment="1">
      <alignment horizontal="left" vertical="center" wrapText="1"/>
    </xf>
    <xf numFmtId="0" fontId="2" fillId="0" borderId="10" xfId="0" applyFont="1" applyBorder="1" applyAlignment="1">
      <alignment horizontal="left"/>
    </xf>
    <xf numFmtId="0" fontId="0" fillId="13" borderId="31" xfId="0" applyFill="1" applyBorder="1" applyAlignment="1">
      <alignment horizontal="center" vertical="center"/>
    </xf>
    <xf numFmtId="0" fontId="0" fillId="13" borderId="3" xfId="0" applyFill="1" applyBorder="1" applyAlignment="1">
      <alignment horizontal="center" vertical="center"/>
    </xf>
    <xf numFmtId="0" fontId="0" fillId="13" borderId="2" xfId="0" applyFill="1" applyBorder="1" applyAlignment="1">
      <alignment horizontal="center" vertical="center"/>
    </xf>
    <xf numFmtId="0" fontId="0" fillId="13" borderId="32" xfId="0" applyFill="1" applyBorder="1" applyAlignment="1">
      <alignment horizontal="center" vertical="center"/>
    </xf>
    <xf numFmtId="164" fontId="1" fillId="0" borderId="1" xfId="1" applyFont="1" applyBorder="1" applyAlignment="1">
      <alignment vertical="center"/>
    </xf>
    <xf numFmtId="165" fontId="1" fillId="0" borderId="1" xfId="1" applyNumberFormat="1" applyFont="1" applyBorder="1" applyAlignment="1">
      <alignment vertical="center"/>
    </xf>
    <xf numFmtId="165" fontId="1" fillId="0" borderId="1" xfId="1" applyNumberFormat="1" applyFont="1" applyBorder="1"/>
    <xf numFmtId="164" fontId="1" fillId="0" borderId="1" xfId="1" applyFont="1" applyBorder="1"/>
    <xf numFmtId="0" fontId="0" fillId="2" borderId="1" xfId="0" applyFill="1" applyBorder="1" applyAlignment="1">
      <alignment horizontal="center" vertical="center"/>
    </xf>
    <xf numFmtId="165" fontId="1" fillId="0" borderId="1" xfId="1" applyNumberFormat="1" applyFont="1" applyBorder="1" applyAlignment="1">
      <alignment vertical="center" wrapText="1"/>
    </xf>
    <xf numFmtId="0" fontId="0" fillId="0" borderId="0" xfId="0" applyAlignment="1">
      <alignment vertical="center" wrapText="1"/>
    </xf>
    <xf numFmtId="0" fontId="0" fillId="0" borderId="5" xfId="0" applyBorder="1" applyAlignment="1">
      <alignment horizontal="left" vertical="center" wrapText="1"/>
    </xf>
    <xf numFmtId="0" fontId="0" fillId="0" borderId="5" xfId="0" applyBorder="1" applyAlignment="1">
      <alignment horizontal="left" vertical="center"/>
    </xf>
    <xf numFmtId="0" fontId="0" fillId="0" borderId="1" xfId="0" applyBorder="1" applyAlignment="1">
      <alignment horizontal="left" vertical="center" wrapText="1"/>
    </xf>
    <xf numFmtId="0" fontId="19" fillId="2" borderId="0" xfId="0" applyFont="1" applyFill="1" applyAlignment="1">
      <alignment horizontal="center" vertical="center" wrapText="1"/>
    </xf>
    <xf numFmtId="0" fontId="20" fillId="0" borderId="0" xfId="0" applyFont="1" applyAlignment="1">
      <alignment wrapText="1"/>
    </xf>
    <xf numFmtId="0" fontId="6" fillId="9" borderId="1" xfId="0" applyFont="1" applyFill="1" applyBorder="1" applyAlignment="1">
      <alignment horizontal="center" vertical="center" wrapText="1"/>
    </xf>
    <xf numFmtId="0" fontId="6" fillId="7" borderId="1" xfId="0" applyFont="1" applyFill="1" applyBorder="1" applyAlignment="1">
      <alignment horizontal="center" vertical="center"/>
    </xf>
    <xf numFmtId="0" fontId="6" fillId="7" borderId="1" xfId="0" applyFont="1" applyFill="1" applyBorder="1" applyAlignment="1">
      <alignment vertical="center"/>
    </xf>
    <xf numFmtId="0" fontId="17" fillId="3" borderId="1" xfId="0" applyFont="1" applyFill="1" applyBorder="1" applyAlignment="1">
      <alignment horizontal="center" vertical="center" wrapText="1"/>
    </xf>
    <xf numFmtId="0" fontId="38" fillId="7" borderId="1" xfId="0" applyFont="1" applyFill="1" applyBorder="1" applyAlignment="1">
      <alignment horizontal="center" vertical="center" wrapText="1"/>
    </xf>
    <xf numFmtId="0" fontId="38" fillId="7" borderId="1" xfId="0" applyFont="1" applyFill="1" applyBorder="1" applyAlignment="1">
      <alignment vertical="center" wrapText="1"/>
    </xf>
    <xf numFmtId="0" fontId="31" fillId="4" borderId="1" xfId="0" applyFont="1" applyFill="1" applyBorder="1" applyAlignment="1">
      <alignment vertical="center" wrapText="1"/>
    </xf>
    <xf numFmtId="0" fontId="31" fillId="7" borderId="1" xfId="0" applyFont="1" applyFill="1" applyBorder="1" applyAlignment="1">
      <alignment horizontal="center" vertical="center" wrapText="1"/>
    </xf>
    <xf numFmtId="0" fontId="31" fillId="7" borderId="1" xfId="0" applyFont="1" applyFill="1" applyBorder="1" applyAlignment="1">
      <alignment vertical="center" wrapText="1"/>
    </xf>
    <xf numFmtId="0" fontId="12" fillId="7" borderId="1" xfId="0" applyFont="1" applyFill="1" applyBorder="1" applyAlignment="1">
      <alignment vertical="center" wrapText="1"/>
    </xf>
    <xf numFmtId="0" fontId="12" fillId="7"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28" fillId="2" borderId="1" xfId="0" applyFont="1" applyFill="1" applyBorder="1" applyAlignment="1">
      <alignment vertical="center" wrapText="1"/>
    </xf>
    <xf numFmtId="0" fontId="16" fillId="0" borderId="1" xfId="0" applyFont="1" applyBorder="1" applyAlignment="1">
      <alignment vertical="center" wrapText="1"/>
    </xf>
    <xf numFmtId="0" fontId="16" fillId="0" borderId="1" xfId="0" applyFont="1" applyBorder="1" applyAlignment="1">
      <alignment vertical="center"/>
    </xf>
    <xf numFmtId="165" fontId="15" fillId="0" borderId="1" xfId="1" applyNumberFormat="1" applyFont="1" applyBorder="1" applyAlignment="1">
      <alignment horizontal="center" vertical="center" wrapText="1"/>
    </xf>
    <xf numFmtId="3" fontId="16" fillId="0" borderId="1" xfId="0" applyNumberFormat="1" applyFont="1" applyBorder="1" applyAlignment="1">
      <alignment horizontal="center" vertical="center" wrapText="1"/>
    </xf>
    <xf numFmtId="0" fontId="16" fillId="2" borderId="1" xfId="0" applyFont="1" applyFill="1" applyBorder="1" applyAlignment="1">
      <alignment vertical="center" wrapText="1"/>
    </xf>
    <xf numFmtId="0" fontId="17" fillId="6" borderId="1" xfId="0" applyFont="1" applyFill="1" applyBorder="1" applyAlignment="1">
      <alignment horizontal="center" vertical="center" wrapText="1"/>
    </xf>
    <xf numFmtId="0" fontId="32" fillId="0" borderId="1" xfId="0" applyFont="1" applyBorder="1" applyAlignment="1">
      <alignment vertical="center" wrapText="1"/>
    </xf>
    <xf numFmtId="165" fontId="8" fillId="0" borderId="1" xfId="1" applyNumberFormat="1" applyFont="1" applyBorder="1" applyAlignment="1">
      <alignment horizontal="center" vertical="center" wrapText="1"/>
    </xf>
    <xf numFmtId="3" fontId="8" fillId="0" borderId="1" xfId="0" applyNumberFormat="1" applyFont="1" applyBorder="1" applyAlignment="1">
      <alignment horizontal="center" vertical="center" wrapText="1"/>
    </xf>
    <xf numFmtId="0" fontId="12" fillId="6" borderId="1" xfId="0" applyFont="1" applyFill="1" applyBorder="1" applyAlignment="1">
      <alignment horizontal="center" vertical="center" wrapText="1"/>
    </xf>
    <xf numFmtId="0" fontId="33" fillId="2" borderId="1" xfId="0" applyFont="1" applyFill="1" applyBorder="1" applyAlignment="1">
      <alignment vertical="center" wrapText="1"/>
    </xf>
    <xf numFmtId="0" fontId="14" fillId="6" borderId="1" xfId="0" applyFont="1" applyFill="1" applyBorder="1" applyAlignment="1">
      <alignment vertical="center"/>
    </xf>
    <xf numFmtId="0" fontId="22" fillId="0" borderId="1" xfId="0" applyFont="1" applyBorder="1" applyAlignment="1">
      <alignment horizontal="left" vertical="center" wrapText="1"/>
    </xf>
    <xf numFmtId="0" fontId="29" fillId="0" borderId="1" xfId="0" applyFont="1" applyBorder="1" applyAlignment="1">
      <alignment vertical="center" wrapText="1"/>
    </xf>
    <xf numFmtId="0" fontId="0" fillId="0" borderId="1" xfId="0" applyBorder="1" applyAlignment="1">
      <alignment wrapText="1"/>
    </xf>
    <xf numFmtId="0" fontId="0" fillId="0" borderId="1" xfId="0" applyBorder="1" applyAlignment="1">
      <alignment horizontal="left" vertical="center"/>
    </xf>
    <xf numFmtId="0" fontId="17" fillId="0" borderId="1" xfId="0" applyFont="1" applyBorder="1" applyAlignment="1">
      <alignment vertical="center"/>
    </xf>
    <xf numFmtId="165" fontId="17" fillId="0" borderId="1" xfId="1" applyNumberFormat="1" applyFont="1" applyBorder="1" applyAlignment="1">
      <alignment vertical="center"/>
    </xf>
    <xf numFmtId="0" fontId="10" fillId="2" borderId="1" xfId="0" applyFont="1" applyFill="1" applyBorder="1" applyAlignment="1">
      <alignment vertical="center" wrapText="1"/>
    </xf>
    <xf numFmtId="0" fontId="11" fillId="2" borderId="1" xfId="0" applyFont="1" applyFill="1" applyBorder="1" applyAlignment="1">
      <alignment horizontal="center" vertical="center" wrapText="1"/>
    </xf>
    <xf numFmtId="0" fontId="9" fillId="2" borderId="1" xfId="0" applyFont="1" applyFill="1" applyBorder="1" applyAlignment="1">
      <alignment vertical="center" wrapText="1"/>
    </xf>
    <xf numFmtId="0" fontId="7" fillId="2" borderId="1" xfId="0" applyFont="1" applyFill="1" applyBorder="1" applyAlignment="1">
      <alignment vertical="center" wrapText="1"/>
    </xf>
    <xf numFmtId="0" fontId="7" fillId="0" borderId="1" xfId="0" applyFont="1" applyBorder="1" applyAlignment="1">
      <alignment vertical="center" wrapText="1"/>
    </xf>
    <xf numFmtId="3" fontId="8" fillId="0" borderId="1" xfId="0" applyNumberFormat="1" applyFont="1" applyBorder="1" applyAlignment="1">
      <alignment horizontal="center" vertical="center"/>
    </xf>
    <xf numFmtId="0" fontId="25" fillId="0" borderId="1" xfId="0" applyFont="1" applyBorder="1" applyAlignment="1">
      <alignment wrapText="1"/>
    </xf>
    <xf numFmtId="0" fontId="25" fillId="0" borderId="1" xfId="0" applyFont="1" applyBorder="1" applyAlignment="1">
      <alignment vertical="center" wrapText="1"/>
    </xf>
    <xf numFmtId="0" fontId="0" fillId="0" borderId="0" xfId="0" applyAlignment="1">
      <alignment wrapText="1"/>
    </xf>
    <xf numFmtId="0" fontId="0" fillId="11" borderId="0" xfId="0" applyFill="1" applyAlignment="1">
      <alignment horizontal="center" vertical="center"/>
    </xf>
    <xf numFmtId="165" fontId="1" fillId="0" borderId="1" xfId="3" applyNumberFormat="1" applyFont="1" applyFill="1" applyBorder="1" applyAlignment="1">
      <alignment vertical="center"/>
    </xf>
    <xf numFmtId="165" fontId="1" fillId="0" borderId="1" xfId="3" applyNumberFormat="1" applyFont="1" applyFill="1" applyBorder="1" applyAlignment="1">
      <alignment horizontal="center"/>
    </xf>
    <xf numFmtId="0" fontId="0" fillId="13" borderId="1" xfId="0" applyFill="1" applyBorder="1" applyAlignment="1">
      <alignment horizontal="center"/>
    </xf>
    <xf numFmtId="9" fontId="1" fillId="0" borderId="1" xfId="5" applyFont="1" applyFill="1" applyBorder="1" applyAlignment="1">
      <alignment horizontal="center"/>
    </xf>
    <xf numFmtId="9" fontId="0" fillId="0" borderId="1" xfId="0" applyNumberFormat="1" applyBorder="1" applyAlignment="1">
      <alignment horizontal="center"/>
    </xf>
    <xf numFmtId="0" fontId="2" fillId="11" borderId="0" xfId="0" applyFont="1" applyFill="1" applyAlignment="1">
      <alignment horizontal="center" vertical="center"/>
    </xf>
    <xf numFmtId="0" fontId="0" fillId="11" borderId="0" xfId="0" applyFill="1" applyAlignment="1">
      <alignment vertical="center"/>
    </xf>
    <xf numFmtId="0" fontId="0" fillId="11" borderId="0" xfId="0" applyFill="1"/>
    <xf numFmtId="0" fontId="0" fillId="11" borderId="7" xfId="0" applyFill="1" applyBorder="1" applyAlignment="1">
      <alignment horizontal="center" vertical="center"/>
    </xf>
    <xf numFmtId="0" fontId="2" fillId="11" borderId="7" xfId="0" applyFont="1" applyFill="1" applyBorder="1" applyAlignment="1">
      <alignment horizontal="center" vertical="center"/>
    </xf>
    <xf numFmtId="0" fontId="0" fillId="11" borderId="7" xfId="0" applyFill="1" applyBorder="1"/>
    <xf numFmtId="0" fontId="2" fillId="11" borderId="39" xfId="0" applyFont="1" applyFill="1" applyBorder="1"/>
    <xf numFmtId="0" fontId="2" fillId="11" borderId="27" xfId="0" applyFont="1" applyFill="1" applyBorder="1"/>
    <xf numFmtId="0" fontId="0" fillId="11" borderId="26" xfId="0" applyFill="1" applyBorder="1" applyAlignment="1">
      <alignment vertical="center"/>
    </xf>
    <xf numFmtId="0" fontId="0" fillId="11" borderId="8" xfId="0" applyFill="1" applyBorder="1" applyAlignment="1">
      <alignment vertical="center"/>
    </xf>
    <xf numFmtId="0" fontId="0" fillId="11" borderId="9" xfId="0" applyFill="1" applyBorder="1" applyAlignment="1">
      <alignment horizontal="center" vertical="center"/>
    </xf>
    <xf numFmtId="0" fontId="0" fillId="11" borderId="9" xfId="0" applyFill="1" applyBorder="1" applyAlignment="1">
      <alignment vertical="center"/>
    </xf>
    <xf numFmtId="0" fontId="2" fillId="11" borderId="9" xfId="0" applyFont="1" applyFill="1" applyBorder="1" applyAlignment="1">
      <alignment horizontal="center" vertical="center"/>
    </xf>
    <xf numFmtId="0" fontId="0" fillId="11" borderId="9" xfId="0" applyFill="1" applyBorder="1"/>
    <xf numFmtId="0" fontId="2" fillId="11" borderId="40" xfId="0" applyFont="1" applyFill="1" applyBorder="1"/>
    <xf numFmtId="0" fontId="9" fillId="0" borderId="0" xfId="0" applyFont="1"/>
    <xf numFmtId="0" fontId="9" fillId="0" borderId="17" xfId="0" applyFont="1" applyBorder="1"/>
    <xf numFmtId="0" fontId="9" fillId="0" borderId="38" xfId="0" applyFont="1" applyBorder="1"/>
    <xf numFmtId="0" fontId="3" fillId="2" borderId="3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35" xfId="0" applyFont="1" applyFill="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vertical="center" wrapText="1"/>
    </xf>
    <xf numFmtId="0" fontId="6" fillId="7" borderId="1" xfId="0" applyFont="1" applyFill="1" applyBorder="1" applyAlignment="1">
      <alignment horizontal="left" vertical="center" wrapText="1"/>
    </xf>
    <xf numFmtId="0" fontId="6" fillId="9" borderId="1" xfId="0" applyFont="1" applyFill="1" applyBorder="1" applyAlignment="1">
      <alignment horizontal="center" vertical="top" wrapText="1"/>
    </xf>
    <xf numFmtId="0" fontId="12" fillId="7" borderId="1" xfId="0" applyFont="1" applyFill="1" applyBorder="1" applyAlignment="1">
      <alignment horizontal="left" vertical="center" wrapText="1"/>
    </xf>
    <xf numFmtId="0" fontId="17" fillId="6"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17" fillId="10" borderId="1" xfId="0" applyFont="1" applyFill="1" applyBorder="1" applyAlignment="1">
      <alignment horizontal="center" vertical="center" wrapText="1"/>
    </xf>
    <xf numFmtId="0" fontId="0" fillId="10" borderId="1" xfId="0" applyFill="1" applyBorder="1" applyAlignment="1">
      <alignment horizontal="center" vertical="center" wrapText="1"/>
    </xf>
    <xf numFmtId="0" fontId="0" fillId="0" borderId="1" xfId="0" applyBorder="1" applyAlignment="1">
      <alignment horizontal="center" vertical="center"/>
    </xf>
    <xf numFmtId="0" fontId="15" fillId="6" borderId="1" xfId="0" applyFont="1" applyFill="1" applyBorder="1" applyAlignment="1">
      <alignment horizontal="left" vertical="center"/>
    </xf>
    <xf numFmtId="0" fontId="14" fillId="5" borderId="1" xfId="0" applyFont="1" applyFill="1" applyBorder="1" applyAlignment="1">
      <alignment horizontal="center"/>
    </xf>
    <xf numFmtId="0" fontId="13" fillId="6" borderId="1" xfId="0" applyFont="1" applyFill="1" applyBorder="1" applyAlignment="1">
      <alignment horizontal="left" vertical="center" wrapText="1"/>
    </xf>
    <xf numFmtId="0" fontId="35"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4" fillId="0" borderId="1" xfId="0" applyFont="1" applyBorder="1" applyAlignment="1">
      <alignment horizontal="center" vertical="top" wrapText="1"/>
    </xf>
    <xf numFmtId="0" fontId="4" fillId="0" borderId="1" xfId="0" applyFont="1" applyBorder="1" applyAlignment="1">
      <alignment horizontal="left" vertical="top" wrapText="1"/>
    </xf>
    <xf numFmtId="0" fontId="4" fillId="2" borderId="1" xfId="0" applyFont="1" applyFill="1" applyBorder="1" applyAlignment="1">
      <alignment horizontal="left" vertical="top" wrapText="1"/>
    </xf>
    <xf numFmtId="0" fontId="6" fillId="7" borderId="1" xfId="0" applyFont="1" applyFill="1" applyBorder="1" applyAlignment="1">
      <alignment horizontal="center" vertical="center" wrapText="1"/>
    </xf>
    <xf numFmtId="0" fontId="14" fillId="6" borderId="1" xfId="0" applyFont="1" applyFill="1" applyBorder="1" applyAlignment="1">
      <alignment horizontal="left"/>
    </xf>
    <xf numFmtId="0" fontId="14" fillId="6" borderId="1" xfId="0" applyFont="1" applyFill="1" applyBorder="1" applyAlignment="1">
      <alignment horizontal="center"/>
    </xf>
    <xf numFmtId="0" fontId="14" fillId="6" borderId="1" xfId="0" applyFont="1" applyFill="1" applyBorder="1" applyAlignment="1">
      <alignment horizontal="left" vertical="center" wrapText="1"/>
    </xf>
    <xf numFmtId="0" fontId="12" fillId="6" borderId="1" xfId="0" applyFont="1" applyFill="1" applyBorder="1" applyAlignment="1">
      <alignment horizontal="center" vertical="center" wrapText="1"/>
    </xf>
    <xf numFmtId="0" fontId="12" fillId="6" borderId="1" xfId="0" applyFont="1" applyFill="1" applyBorder="1" applyAlignment="1">
      <alignment horizontal="left" vertical="center" wrapText="1"/>
    </xf>
    <xf numFmtId="164" fontId="14" fillId="5" borderId="1" xfId="0" applyNumberFormat="1" applyFont="1" applyFill="1" applyBorder="1" applyAlignment="1">
      <alignment horizontal="center" vertical="center"/>
    </xf>
    <xf numFmtId="0" fontId="37" fillId="7" borderId="1" xfId="0" applyFont="1" applyFill="1" applyBorder="1" applyAlignment="1">
      <alignment horizontal="center" vertical="center" wrapText="1"/>
    </xf>
    <xf numFmtId="0" fontId="12" fillId="14" borderId="1" xfId="0" applyFont="1" applyFill="1" applyBorder="1" applyAlignment="1">
      <alignment horizontal="left" vertical="center" wrapText="1"/>
    </xf>
    <xf numFmtId="0" fontId="6" fillId="9" borderId="1" xfId="0" applyFont="1" applyFill="1" applyBorder="1" applyAlignment="1">
      <alignment horizontal="center" vertical="center" wrapText="1"/>
    </xf>
    <xf numFmtId="0" fontId="6" fillId="7" borderId="1" xfId="0" applyFont="1" applyFill="1" applyBorder="1" applyAlignment="1">
      <alignment horizontal="center" vertical="center"/>
    </xf>
    <xf numFmtId="0" fontId="12" fillId="5" borderId="1" xfId="0" applyFont="1" applyFill="1" applyBorder="1" applyAlignment="1">
      <alignment horizontal="center" vertical="center"/>
    </xf>
    <xf numFmtId="0" fontId="2" fillId="15" borderId="1" xfId="0" applyFont="1" applyFill="1" applyBorder="1" applyAlignment="1">
      <alignment horizontal="left" vertical="center" wrapText="1"/>
    </xf>
    <xf numFmtId="0" fontId="26" fillId="14" borderId="1" xfId="0" applyFont="1" applyFill="1" applyBorder="1" applyAlignment="1">
      <alignment horizontal="left" vertical="center" wrapText="1"/>
    </xf>
    <xf numFmtId="0" fontId="2" fillId="6" borderId="1" xfId="0" applyFont="1" applyFill="1" applyBorder="1" applyAlignment="1">
      <alignment horizontal="left" vertical="center"/>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39"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0" xfId="0" applyFont="1" applyAlignment="1">
      <alignment horizontal="center" vertical="center" wrapText="1"/>
    </xf>
    <xf numFmtId="0" fontId="14" fillId="0" borderId="2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40" xfId="0" applyFont="1" applyBorder="1" applyAlignment="1">
      <alignment horizontal="center" vertical="center" wrapText="1"/>
    </xf>
    <xf numFmtId="0" fontId="0" fillId="0" borderId="6" xfId="0" applyBorder="1" applyAlignment="1">
      <alignment horizontal="center"/>
    </xf>
    <xf numFmtId="0" fontId="0" fillId="0" borderId="39"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8" xfId="0" applyBorder="1" applyAlignment="1">
      <alignment horizontal="center"/>
    </xf>
    <xf numFmtId="0" fontId="0" fillId="0" borderId="40" xfId="0" applyBorder="1" applyAlignment="1">
      <alignment horizontal="center"/>
    </xf>
    <xf numFmtId="0" fontId="2" fillId="6" borderId="1" xfId="0" applyFont="1" applyFill="1" applyBorder="1" applyAlignment="1">
      <alignment horizontal="left" wrapText="1"/>
    </xf>
    <xf numFmtId="0" fontId="2" fillId="5" borderId="1" xfId="0" applyFont="1" applyFill="1" applyBorder="1" applyAlignment="1">
      <alignment horizontal="center" vertical="center"/>
    </xf>
    <xf numFmtId="0" fontId="0" fillId="6" borderId="1" xfId="0" applyFill="1" applyBorder="1" applyAlignment="1">
      <alignment horizontal="center"/>
    </xf>
    <xf numFmtId="0" fontId="14" fillId="6" borderId="1" xfId="0" applyFont="1" applyFill="1" applyBorder="1" applyAlignment="1">
      <alignment horizontal="center" vertical="center"/>
    </xf>
    <xf numFmtId="0" fontId="14" fillId="6" borderId="1" xfId="0" applyFont="1" applyFill="1" applyBorder="1" applyAlignment="1">
      <alignment horizontal="left" vertical="center"/>
    </xf>
    <xf numFmtId="0" fontId="2" fillId="0" borderId="1" xfId="0" applyFont="1" applyBorder="1" applyAlignment="1">
      <alignment horizontal="center" vertical="center" wrapText="1"/>
    </xf>
    <xf numFmtId="0" fontId="8" fillId="2" borderId="1" xfId="0" applyFont="1" applyFill="1" applyBorder="1" applyAlignment="1">
      <alignment horizontal="left" vertical="center" wrapText="1"/>
    </xf>
    <xf numFmtId="0" fontId="11" fillId="6" borderId="1" xfId="0" applyFont="1" applyFill="1" applyBorder="1" applyAlignment="1">
      <alignment horizontal="left" vertical="center"/>
    </xf>
    <xf numFmtId="0" fontId="14" fillId="5" borderId="1" xfId="0" applyFont="1" applyFill="1" applyBorder="1" applyAlignment="1">
      <alignment horizontal="center" vertical="center"/>
    </xf>
    <xf numFmtId="0" fontId="14" fillId="0" borderId="1" xfId="0" applyFont="1" applyBorder="1" applyAlignment="1">
      <alignment horizontal="center"/>
    </xf>
    <xf numFmtId="0" fontId="0" fillId="6" borderId="7" xfId="0" applyFill="1" applyBorder="1" applyAlignment="1">
      <alignment horizontal="center" vertical="center" wrapText="1"/>
    </xf>
    <xf numFmtId="0" fontId="0" fillId="6" borderId="0" xfId="0" applyFill="1" applyAlignment="1">
      <alignment horizontal="center" vertical="center" wrapText="1"/>
    </xf>
    <xf numFmtId="0" fontId="0" fillId="11" borderId="17" xfId="0" applyFill="1" applyBorder="1" applyAlignment="1">
      <alignment horizontal="center" vertical="center"/>
    </xf>
    <xf numFmtId="0" fontId="0" fillId="11" borderId="35" xfId="0" applyFill="1" applyBorder="1" applyAlignment="1">
      <alignment horizontal="center" vertical="center"/>
    </xf>
    <xf numFmtId="0" fontId="0" fillId="11" borderId="0" xfId="0" applyFill="1" applyAlignment="1">
      <alignment horizontal="center" vertical="center"/>
    </xf>
    <xf numFmtId="0" fontId="0" fillId="11" borderId="33" xfId="0" applyFill="1" applyBorder="1" applyAlignment="1">
      <alignment horizontal="center" vertical="center"/>
    </xf>
    <xf numFmtId="0" fontId="0" fillId="11" borderId="38" xfId="0" applyFill="1" applyBorder="1" applyAlignment="1">
      <alignment horizontal="center" vertical="center"/>
    </xf>
    <xf numFmtId="0" fontId="0" fillId="11" borderId="34" xfId="0" applyFill="1" applyBorder="1" applyAlignment="1">
      <alignment horizontal="center" vertical="center"/>
    </xf>
    <xf numFmtId="0" fontId="0" fillId="11" borderId="6" xfId="0" applyFill="1" applyBorder="1" applyAlignment="1">
      <alignment horizontal="center" vertical="center"/>
    </xf>
    <xf numFmtId="0" fontId="0" fillId="11" borderId="7" xfId="0" applyFill="1" applyBorder="1" applyAlignment="1">
      <alignment horizontal="center" vertical="center"/>
    </xf>
    <xf numFmtId="0" fontId="0" fillId="11" borderId="26" xfId="0" applyFill="1" applyBorder="1" applyAlignment="1">
      <alignment horizontal="center" vertical="center"/>
    </xf>
    <xf numFmtId="0" fontId="0" fillId="0" borderId="17" xfId="0" applyBorder="1" applyAlignment="1">
      <alignment horizontal="center" vertical="top" wrapText="1"/>
    </xf>
    <xf numFmtId="0" fontId="0" fillId="0" borderId="17" xfId="0" applyBorder="1" applyAlignment="1">
      <alignment horizontal="center" vertical="top"/>
    </xf>
    <xf numFmtId="0" fontId="0" fillId="0" borderId="0" xfId="0" applyAlignment="1">
      <alignment horizontal="center" vertical="top"/>
    </xf>
    <xf numFmtId="0" fontId="0" fillId="0" borderId="38" xfId="0" applyBorder="1" applyAlignment="1">
      <alignment horizontal="center" vertical="top"/>
    </xf>
    <xf numFmtId="0" fontId="0" fillId="0" borderId="17" xfId="0" applyBorder="1" applyAlignment="1">
      <alignment horizontal="center" vertical="center" wrapText="1"/>
    </xf>
    <xf numFmtId="0" fontId="0" fillId="0" borderId="17" xfId="0" applyBorder="1" applyAlignment="1">
      <alignment horizontal="center" vertical="center"/>
    </xf>
    <xf numFmtId="0" fontId="0" fillId="0" borderId="0" xfId="0" applyAlignment="1">
      <alignment horizontal="center" vertical="center"/>
    </xf>
    <xf numFmtId="0" fontId="0" fillId="0" borderId="38"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top" wrapText="1"/>
    </xf>
    <xf numFmtId="0" fontId="0" fillId="0" borderId="7" xfId="0" applyBorder="1" applyAlignment="1">
      <alignment horizontal="center" vertical="top"/>
    </xf>
    <xf numFmtId="0" fontId="17" fillId="5" borderId="1" xfId="0" applyFont="1" applyFill="1" applyBorder="1" applyAlignment="1">
      <alignment horizontal="center" vertical="top" wrapText="1"/>
    </xf>
    <xf numFmtId="0" fontId="17" fillId="6" borderId="1" xfId="0" applyFont="1" applyFill="1" applyBorder="1" applyAlignment="1">
      <alignment horizontal="center" vertical="top"/>
    </xf>
    <xf numFmtId="0" fontId="7" fillId="0" borderId="17"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0" xfId="0" applyFont="1" applyAlignment="1">
      <alignment horizontal="center" vertical="center" wrapText="1"/>
    </xf>
    <xf numFmtId="0" fontId="7" fillId="0" borderId="33"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34" xfId="0" applyFont="1" applyBorder="1" applyAlignment="1">
      <alignment horizontal="center" vertical="center" wrapText="1"/>
    </xf>
    <xf numFmtId="0" fontId="9" fillId="0" borderId="17" xfId="0" applyFont="1" applyBorder="1" applyAlignment="1">
      <alignment horizontal="center" vertical="top" wrapText="1"/>
    </xf>
    <xf numFmtId="0" fontId="9" fillId="0" borderId="0" xfId="0" applyFont="1" applyAlignment="1">
      <alignment horizontal="center" vertical="top" wrapText="1"/>
    </xf>
    <xf numFmtId="0" fontId="9" fillId="0" borderId="38" xfId="0" applyFont="1" applyBorder="1" applyAlignment="1">
      <alignment horizontal="center" vertical="top" wrapText="1"/>
    </xf>
    <xf numFmtId="0" fontId="19" fillId="2" borderId="0" xfId="0" applyFont="1" applyFill="1" applyAlignment="1">
      <alignment horizontal="center" vertical="center" wrapText="1"/>
    </xf>
    <xf numFmtId="0" fontId="7" fillId="0" borderId="36" xfId="0" applyFont="1" applyBorder="1" applyAlignment="1">
      <alignment horizontal="center" vertical="top" wrapText="1"/>
    </xf>
    <xf numFmtId="0" fontId="7" fillId="0" borderId="17" xfId="0" applyFont="1" applyBorder="1" applyAlignment="1">
      <alignment horizontal="center" vertical="top" wrapText="1"/>
    </xf>
    <xf numFmtId="0" fontId="7" fillId="0" borderId="30" xfId="0" applyFont="1" applyBorder="1" applyAlignment="1">
      <alignment horizontal="center" vertical="top" wrapText="1"/>
    </xf>
    <xf numFmtId="0" fontId="7" fillId="0" borderId="0" xfId="0" applyFont="1" applyAlignment="1">
      <alignment horizontal="center" vertical="top" wrapText="1"/>
    </xf>
    <xf numFmtId="0" fontId="7" fillId="0" borderId="37" xfId="0" applyFont="1" applyBorder="1" applyAlignment="1">
      <alignment horizontal="center" vertical="top" wrapText="1"/>
    </xf>
    <xf numFmtId="0" fontId="7" fillId="0" borderId="38" xfId="0" applyFont="1" applyBorder="1" applyAlignment="1">
      <alignment horizontal="center" vertical="top" wrapText="1"/>
    </xf>
    <xf numFmtId="0" fontId="0" fillId="0" borderId="28" xfId="0" applyBorder="1" applyAlignment="1">
      <alignment horizontal="center" vertical="center"/>
    </xf>
    <xf numFmtId="0" fontId="17" fillId="0" borderId="28" xfId="0" applyFont="1" applyBorder="1" applyAlignment="1">
      <alignment horizontal="center" vertical="center" wrapText="1"/>
    </xf>
    <xf numFmtId="0" fontId="17" fillId="11" borderId="10" xfId="0" applyFont="1" applyFill="1" applyBorder="1" applyAlignment="1">
      <alignment horizontal="left" vertical="center"/>
    </xf>
    <xf numFmtId="0" fontId="17" fillId="11" borderId="1" xfId="0" applyFont="1" applyFill="1" applyBorder="1" applyAlignment="1">
      <alignment horizontal="left" vertical="center"/>
    </xf>
    <xf numFmtId="0" fontId="17" fillId="11" borderId="28" xfId="0" applyFont="1" applyFill="1" applyBorder="1" applyAlignment="1">
      <alignment horizontal="left" vertical="center"/>
    </xf>
    <xf numFmtId="0" fontId="2" fillId="13" borderId="1" xfId="0" applyFont="1" applyFill="1" applyBorder="1" applyAlignment="1">
      <alignment horizontal="center" vertical="center"/>
    </xf>
    <xf numFmtId="0" fontId="2" fillId="13" borderId="28" xfId="0" applyFont="1" applyFill="1" applyBorder="1" applyAlignment="1">
      <alignment horizontal="center" vertical="center"/>
    </xf>
    <xf numFmtId="0" fontId="17" fillId="11" borderId="10" xfId="0" applyFont="1" applyFill="1" applyBorder="1" applyAlignment="1">
      <alignment horizontal="left" vertical="center" wrapText="1"/>
    </xf>
    <xf numFmtId="0" fontId="17" fillId="11" borderId="1" xfId="0" applyFont="1" applyFill="1" applyBorder="1" applyAlignment="1">
      <alignment horizontal="left" vertical="center" wrapText="1"/>
    </xf>
    <xf numFmtId="0" fontId="17" fillId="11" borderId="28" xfId="0" applyFont="1" applyFill="1" applyBorder="1" applyAlignment="1">
      <alignment horizontal="left" vertical="center" wrapText="1"/>
    </xf>
    <xf numFmtId="0" fontId="2" fillId="13" borderId="1" xfId="0" applyFont="1" applyFill="1" applyBorder="1" applyAlignment="1">
      <alignment horizontal="left" vertical="center"/>
    </xf>
    <xf numFmtId="0" fontId="2" fillId="13" borderId="28" xfId="0" applyFont="1" applyFill="1" applyBorder="1" applyAlignment="1">
      <alignment horizontal="left" vertical="center"/>
    </xf>
    <xf numFmtId="0" fontId="0" fillId="0" borderId="1" xfId="0" applyBorder="1" applyAlignment="1">
      <alignment horizontal="left"/>
    </xf>
    <xf numFmtId="0" fontId="0" fillId="0" borderId="28" xfId="0" applyBorder="1" applyAlignment="1">
      <alignment horizontal="left"/>
    </xf>
    <xf numFmtId="0" fontId="0" fillId="0" borderId="28" xfId="0" applyBorder="1" applyAlignment="1">
      <alignment horizontal="center" vertical="center" wrapText="1"/>
    </xf>
    <xf numFmtId="0" fontId="17" fillId="0" borderId="1" xfId="0" applyFont="1" applyBorder="1" applyAlignment="1">
      <alignment horizontal="center" vertical="center" wrapText="1"/>
    </xf>
    <xf numFmtId="164" fontId="0" fillId="0" borderId="1" xfId="1" applyFont="1" applyBorder="1" applyAlignment="1">
      <alignment horizontal="center" vertical="center"/>
    </xf>
    <xf numFmtId="0" fontId="0" fillId="0" borderId="1" xfId="0" applyBorder="1" applyAlignment="1">
      <alignment horizontal="center" wrapText="1"/>
    </xf>
    <xf numFmtId="3" fontId="0" fillId="0" borderId="1" xfId="0" applyNumberFormat="1" applyBorder="1" applyAlignment="1">
      <alignment horizontal="center" vertical="center"/>
    </xf>
    <xf numFmtId="0" fontId="0" fillId="0" borderId="28" xfId="0" applyBorder="1" applyAlignment="1">
      <alignment horizontal="center" wrapText="1"/>
    </xf>
    <xf numFmtId="0" fontId="0" fillId="0" borderId="1" xfId="0" applyBorder="1" applyAlignment="1">
      <alignment horizontal="center"/>
    </xf>
    <xf numFmtId="0" fontId="0" fillId="0" borderId="0" xfId="0" applyAlignment="1">
      <alignment horizontal="center" wrapText="1"/>
    </xf>
    <xf numFmtId="0" fontId="19" fillId="0" borderId="0" xfId="0" applyFont="1" applyAlignment="1">
      <alignment horizontal="center" wrapText="1"/>
    </xf>
    <xf numFmtId="0" fontId="20" fillId="0" borderId="0" xfId="0" applyFont="1" applyAlignment="1">
      <alignment wrapText="1"/>
    </xf>
    <xf numFmtId="0" fontId="17" fillId="11" borderId="18" xfId="0" applyFont="1" applyFill="1" applyBorder="1" applyAlignment="1">
      <alignment horizontal="left" vertical="center" wrapText="1"/>
    </xf>
    <xf numFmtId="0" fontId="17" fillId="11" borderId="21" xfId="0" applyFont="1" applyFill="1" applyBorder="1" applyAlignment="1">
      <alignment horizontal="left" vertical="center" wrapText="1"/>
    </xf>
    <xf numFmtId="0" fontId="21" fillId="12" borderId="15" xfId="0" applyFont="1" applyFill="1" applyBorder="1" applyAlignment="1">
      <alignment horizontal="center" vertical="center"/>
    </xf>
    <xf numFmtId="0" fontId="21" fillId="12" borderId="11" xfId="0" applyFont="1" applyFill="1" applyBorder="1" applyAlignment="1">
      <alignment horizontal="center" vertical="center"/>
    </xf>
    <xf numFmtId="0" fontId="21" fillId="12" borderId="12" xfId="0" applyFont="1" applyFill="1" applyBorder="1" applyAlignment="1">
      <alignment horizontal="center" vertical="center"/>
    </xf>
    <xf numFmtId="0" fontId="17" fillId="5" borderId="19" xfId="0" applyFont="1" applyFill="1" applyBorder="1" applyAlignment="1">
      <alignment horizontal="center" vertical="center" wrapText="1"/>
    </xf>
    <xf numFmtId="0" fontId="17" fillId="5" borderId="22" xfId="0" applyFont="1" applyFill="1" applyBorder="1" applyAlignment="1">
      <alignment horizontal="center" vertical="center"/>
    </xf>
    <xf numFmtId="0" fontId="17" fillId="8" borderId="20" xfId="0" applyFont="1" applyFill="1" applyBorder="1" applyAlignment="1">
      <alignment horizontal="center" wrapText="1"/>
    </xf>
    <xf numFmtId="0" fontId="0" fillId="8" borderId="11" xfId="0" applyFill="1" applyBorder="1" applyAlignment="1">
      <alignment horizontal="center" wrapText="1"/>
    </xf>
    <xf numFmtId="0" fontId="0" fillId="8" borderId="12" xfId="0" applyFill="1" applyBorder="1" applyAlignment="1">
      <alignment horizontal="center" wrapText="1"/>
    </xf>
    <xf numFmtId="0" fontId="22" fillId="0" borderId="10"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28"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29" xfId="0" applyBorder="1" applyAlignment="1">
      <alignment horizontal="center" vertical="center" wrapText="1"/>
    </xf>
    <xf numFmtId="0" fontId="0" fillId="0" borderId="32" xfId="0" applyBorder="1" applyAlignment="1">
      <alignment horizontal="center" vertical="center" wrapText="1"/>
    </xf>
    <xf numFmtId="0" fontId="0" fillId="0" borderId="24" xfId="0" applyBorder="1" applyAlignment="1">
      <alignment horizontal="center" vertical="center" wrapText="1"/>
    </xf>
  </cellXfs>
  <cellStyles count="6">
    <cellStyle name="Millares" xfId="1" builtinId="3"/>
    <cellStyle name="Millares 2" xfId="3" xr:uid="{6340E479-928A-46FC-B545-F1027359D38C}"/>
    <cellStyle name="Millares 3" xfId="2" xr:uid="{4AE48517-47CB-4BA6-8440-5D8060F6072F}"/>
    <cellStyle name="Normal" xfId="0" builtinId="0"/>
    <cellStyle name="Porcentaje" xfId="5" builtinId="5"/>
    <cellStyle name="Porcentaje 2" xfId="4" xr:uid="{2F0309BC-CC11-4398-9029-4082C2988217}"/>
  </cellStyles>
  <dxfs count="0"/>
  <tableStyles count="0" defaultTableStyle="TableStyleMedium2" defaultPivotStyle="PivotStyleLight16"/>
  <colors>
    <mruColors>
      <color rgb="FFC4BD97"/>
      <color rgb="FF66FF99"/>
      <color rgb="FFA9D08E"/>
      <color rgb="FFE2EF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342900</xdr:colOff>
      <xdr:row>3</xdr:row>
      <xdr:rowOff>52758</xdr:rowOff>
    </xdr:from>
    <xdr:to>
      <xdr:col>16</xdr:col>
      <xdr:colOff>606879</xdr:colOff>
      <xdr:row>4</xdr:row>
      <xdr:rowOff>97502</xdr:rowOff>
    </xdr:to>
    <xdr:pic>
      <xdr:nvPicPr>
        <xdr:cNvPr id="2" name="Imagen 2" descr="Membrete-01">
          <a:extLst>
            <a:ext uri="{FF2B5EF4-FFF2-40B4-BE49-F238E27FC236}">
              <a16:creationId xmlns:a16="http://schemas.microsoft.com/office/drawing/2014/main" id="{D23D6E74-64EE-4B91-A189-F7252CA0BF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4308" t="31856" r="33992" b="592"/>
        <a:stretch>
          <a:fillRect/>
        </a:stretch>
      </xdr:blipFill>
      <xdr:spPr bwMode="auto">
        <a:xfrm>
          <a:off x="8353425" y="633783"/>
          <a:ext cx="1638300" cy="378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3</xdr:row>
      <xdr:rowOff>21051</xdr:rowOff>
    </xdr:from>
    <xdr:to>
      <xdr:col>0</xdr:col>
      <xdr:colOff>1608096</xdr:colOff>
      <xdr:row>5</xdr:row>
      <xdr:rowOff>9524</xdr:rowOff>
    </xdr:to>
    <xdr:pic>
      <xdr:nvPicPr>
        <xdr:cNvPr id="1146" name="Imagen 1145" descr="Una señal de alto&#10;&#10;Descripción generada automáticamente con confianza baja">
          <a:extLst>
            <a:ext uri="{FF2B5EF4-FFF2-40B4-BE49-F238E27FC236}">
              <a16:creationId xmlns:a16="http://schemas.microsoft.com/office/drawing/2014/main" id="{76FD8B47-4E10-1E63-AA41-248E72AB27FF}"/>
            </a:ext>
          </a:extLst>
        </xdr:cNvPr>
        <xdr:cNvPicPr>
          <a:picLocks noChangeAspect="1"/>
        </xdr:cNvPicPr>
      </xdr:nvPicPr>
      <xdr:blipFill>
        <a:blip xmlns:r="http://schemas.openxmlformats.org/officeDocument/2006/relationships" r:embed="rId2"/>
        <a:stretch>
          <a:fillRect/>
        </a:stretch>
      </xdr:blipFill>
      <xdr:spPr>
        <a:xfrm>
          <a:off x="38100" y="602076"/>
          <a:ext cx="1569996" cy="5409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219077</xdr:colOff>
      <xdr:row>0</xdr:row>
      <xdr:rowOff>1</xdr:rowOff>
    </xdr:from>
    <xdr:to>
      <xdr:col>1</xdr:col>
      <xdr:colOff>1310968</xdr:colOff>
      <xdr:row>4</xdr:row>
      <xdr:rowOff>270609</xdr:rowOff>
    </xdr:to>
    <xdr:pic>
      <xdr:nvPicPr>
        <xdr:cNvPr id="1008" name="Imagen 1009" descr="Membrete-01">
          <a:extLst>
            <a:ext uri="{FF2B5EF4-FFF2-40B4-BE49-F238E27FC236}">
              <a16:creationId xmlns:a16="http://schemas.microsoft.com/office/drawing/2014/main" id="{65E3E774-F7E2-4634-89AF-A2071ADD1C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4308" t="31856" r="33992" b="592"/>
        <a:stretch>
          <a:fillRect/>
        </a:stretch>
      </xdr:blipFill>
      <xdr:spPr bwMode="auto">
        <a:xfrm>
          <a:off x="219077" y="1"/>
          <a:ext cx="1091891" cy="27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0</xdr:colOff>
      <xdr:row>0</xdr:row>
      <xdr:rowOff>0</xdr:rowOff>
    </xdr:from>
    <xdr:to>
      <xdr:col>17</xdr:col>
      <xdr:colOff>453112</xdr:colOff>
      <xdr:row>4</xdr:row>
      <xdr:rowOff>426757</xdr:rowOff>
    </xdr:to>
    <xdr:pic>
      <xdr:nvPicPr>
        <xdr:cNvPr id="8343" name="Imagen 8342" descr="Una señal de alto&#10;&#10;Descripción generada automáticamente con confianza baja">
          <a:extLst>
            <a:ext uri="{FF2B5EF4-FFF2-40B4-BE49-F238E27FC236}">
              <a16:creationId xmlns:a16="http://schemas.microsoft.com/office/drawing/2014/main" id="{E38F2E39-854D-84AD-F9CB-30A96ED6850B}"/>
            </a:ext>
          </a:extLst>
        </xdr:cNvPr>
        <xdr:cNvPicPr>
          <a:picLocks noChangeAspect="1"/>
        </xdr:cNvPicPr>
      </xdr:nvPicPr>
      <xdr:blipFill>
        <a:blip xmlns:r="http://schemas.openxmlformats.org/officeDocument/2006/relationships" r:embed="rId2"/>
        <a:stretch>
          <a:fillRect/>
        </a:stretch>
      </xdr:blipFill>
      <xdr:spPr>
        <a:xfrm>
          <a:off x="11030565" y="0"/>
          <a:ext cx="1231499" cy="42675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tha%20Perez\Desktop\POA%202022\VAR\Matriz%20VAR_04%20oct%202021.xlsm"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FranciscoLuciano\Documents\POA%202023%20TECNICA\PRESUPUESTO%20ORDINARIO%20INDOCAFE%202024%20vr3%2028082023.xlsx" TargetMode="External"/><Relationship Id="rId1" Type="http://schemas.openxmlformats.org/officeDocument/2006/relationships/externalLinkPath" Target="file:///C:\Users\FranciscoLuciano\Documents\POA%202023%20TECNICA\PRESUPUESTO%20ORDINARIO%20INDOCAFE%202024%20vr3%202808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VAR"/>
      <sheetName val="Hoja1"/>
      <sheetName val="Ejemplo Mat VAR"/>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nsolidado"/>
      <sheetName val="Dirección"/>
      <sheetName val="Investigación"/>
      <sheetName val="Capacitación"/>
      <sheetName val="Apoyo Pro."/>
      <sheetName val="Control de enfer."/>
      <sheetName val="Infraestructura "/>
      <sheetName val="Sostenibilidad"/>
      <sheetName val="Inspección"/>
      <sheetName val="MF"/>
      <sheetName val="2024"/>
      <sheetName val="Meta Física INDOCAFE 2024"/>
    </sheetNames>
    <sheetDataSet>
      <sheetData sheetId="0"/>
      <sheetData sheetId="1"/>
      <sheetData sheetId="2"/>
      <sheetData sheetId="3"/>
      <sheetData sheetId="4"/>
      <sheetData sheetId="5"/>
      <sheetData sheetId="6"/>
      <sheetData sheetId="7"/>
      <sheetData sheetId="8"/>
      <sheetData sheetId="9">
        <row r="6">
          <cell r="M6">
            <v>2351663.9999999995</v>
          </cell>
        </row>
        <row r="7">
          <cell r="F7">
            <v>5273469.6450573802</v>
          </cell>
          <cell r="H7">
            <v>1700000</v>
          </cell>
          <cell r="I7">
            <v>350000</v>
          </cell>
          <cell r="J7">
            <v>297165.1774713397</v>
          </cell>
          <cell r="L7">
            <v>7000000</v>
          </cell>
        </row>
        <row r="8">
          <cell r="M8">
            <v>52285565.37844488</v>
          </cell>
        </row>
        <row r="15">
          <cell r="M15">
            <v>11981357.9713041</v>
          </cell>
        </row>
      </sheetData>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F2A39-881C-4FEC-916F-1FD1F03130C4}">
  <sheetPr>
    <tabColor rgb="FF66FF99"/>
  </sheetPr>
  <dimension ref="A1:Q248"/>
  <sheetViews>
    <sheetView zoomScale="140" zoomScaleNormal="140" workbookViewId="0">
      <selection sqref="A1:P248"/>
    </sheetView>
  </sheetViews>
  <sheetFormatPr baseColWidth="10" defaultColWidth="10.85546875" defaultRowHeight="15" x14ac:dyDescent="0.25"/>
  <cols>
    <col min="1" max="1" width="26.5703125" style="12" customWidth="1"/>
    <col min="2" max="2" width="12.5703125" style="73" customWidth="1"/>
    <col min="3" max="3" width="14.85546875" style="12" customWidth="1"/>
    <col min="4" max="4" width="12.5703125" style="12" customWidth="1"/>
    <col min="5" max="5" width="12" style="12" customWidth="1"/>
    <col min="6" max="6" width="12.28515625" style="12" customWidth="1"/>
    <col min="7" max="7" width="12.28515625" style="73" customWidth="1"/>
    <col min="8" max="8" width="14.85546875" style="118" customWidth="1"/>
    <col min="9" max="9" width="7" style="73" customWidth="1"/>
    <col min="10" max="10" width="6" customWidth="1"/>
    <col min="11" max="11" width="7.5703125" style="15" customWidth="1"/>
    <col min="12" max="12" width="38" style="73" hidden="1" customWidth="1"/>
    <col min="13" max="13" width="22.85546875" style="73" hidden="1" customWidth="1"/>
    <col min="14" max="14" width="10.85546875" style="73" hidden="1" customWidth="1"/>
    <col min="15" max="15" width="15" hidden="1" customWidth="1"/>
    <col min="16" max="16" width="10.85546875" hidden="1" customWidth="1"/>
    <col min="253" max="253" width="21.7109375" customWidth="1"/>
    <col min="254" max="254" width="13.85546875" customWidth="1"/>
    <col min="255" max="255" width="15.7109375" customWidth="1"/>
    <col min="256" max="256" width="10.140625" customWidth="1"/>
    <col min="257" max="257" width="10.7109375" customWidth="1"/>
    <col min="258" max="258" width="11.28515625" customWidth="1"/>
    <col min="259" max="259" width="11.7109375" customWidth="1"/>
    <col min="260" max="260" width="13.7109375" customWidth="1"/>
    <col min="261" max="261" width="11" customWidth="1"/>
    <col min="262" max="262" width="10.140625" customWidth="1"/>
    <col min="263" max="263" width="12.42578125" customWidth="1"/>
    <col min="264" max="264" width="16.7109375" customWidth="1"/>
    <col min="265" max="265" width="22.85546875" customWidth="1"/>
    <col min="509" max="509" width="21.7109375" customWidth="1"/>
    <col min="510" max="510" width="13.85546875" customWidth="1"/>
    <col min="511" max="511" width="15.7109375" customWidth="1"/>
    <col min="512" max="512" width="10.140625" customWidth="1"/>
    <col min="513" max="513" width="10.7109375" customWidth="1"/>
    <col min="514" max="514" width="11.28515625" customWidth="1"/>
    <col min="515" max="515" width="11.7109375" customWidth="1"/>
    <col min="516" max="516" width="13.7109375" customWidth="1"/>
    <col min="517" max="517" width="11" customWidth="1"/>
    <col min="518" max="518" width="10.140625" customWidth="1"/>
    <col min="519" max="519" width="12.42578125" customWidth="1"/>
    <col min="520" max="520" width="16.7109375" customWidth="1"/>
    <col min="521" max="521" width="22.85546875" customWidth="1"/>
    <col min="765" max="765" width="21.7109375" customWidth="1"/>
    <col min="766" max="766" width="13.85546875" customWidth="1"/>
    <col min="767" max="767" width="15.7109375" customWidth="1"/>
    <col min="768" max="768" width="10.140625" customWidth="1"/>
    <col min="769" max="769" width="10.7109375" customWidth="1"/>
    <col min="770" max="770" width="11.28515625" customWidth="1"/>
    <col min="771" max="771" width="11.7109375" customWidth="1"/>
    <col min="772" max="772" width="13.7109375" customWidth="1"/>
    <col min="773" max="773" width="11" customWidth="1"/>
    <col min="774" max="774" width="10.140625" customWidth="1"/>
    <col min="775" max="775" width="12.42578125" customWidth="1"/>
    <col min="776" max="776" width="16.7109375" customWidth="1"/>
    <col min="777" max="777" width="22.85546875" customWidth="1"/>
    <col min="1021" max="1021" width="21.7109375" customWidth="1"/>
    <col min="1022" max="1022" width="13.85546875" customWidth="1"/>
    <col min="1023" max="1023" width="15.7109375" customWidth="1"/>
    <col min="1024" max="1024" width="10.140625" customWidth="1"/>
    <col min="1025" max="1025" width="10.7109375" customWidth="1"/>
    <col min="1026" max="1026" width="11.28515625" customWidth="1"/>
    <col min="1027" max="1027" width="11.7109375" customWidth="1"/>
    <col min="1028" max="1028" width="13.7109375" customWidth="1"/>
    <col min="1029" max="1029" width="11" customWidth="1"/>
    <col min="1030" max="1030" width="10.140625" customWidth="1"/>
    <col min="1031" max="1031" width="12.42578125" customWidth="1"/>
    <col min="1032" max="1032" width="16.7109375" customWidth="1"/>
    <col min="1033" max="1033" width="22.85546875" customWidth="1"/>
    <col min="1277" max="1277" width="21.7109375" customWidth="1"/>
    <col min="1278" max="1278" width="13.85546875" customWidth="1"/>
    <col min="1279" max="1279" width="15.7109375" customWidth="1"/>
    <col min="1280" max="1280" width="10.140625" customWidth="1"/>
    <col min="1281" max="1281" width="10.7109375" customWidth="1"/>
    <col min="1282" max="1282" width="11.28515625" customWidth="1"/>
    <col min="1283" max="1283" width="11.7109375" customWidth="1"/>
    <col min="1284" max="1284" width="13.7109375" customWidth="1"/>
    <col min="1285" max="1285" width="11" customWidth="1"/>
    <col min="1286" max="1286" width="10.140625" customWidth="1"/>
    <col min="1287" max="1287" width="12.42578125" customWidth="1"/>
    <col min="1288" max="1288" width="16.7109375" customWidth="1"/>
    <col min="1289" max="1289" width="22.85546875" customWidth="1"/>
    <col min="1533" max="1533" width="21.7109375" customWidth="1"/>
    <col min="1534" max="1534" width="13.85546875" customWidth="1"/>
    <col min="1535" max="1535" width="15.7109375" customWidth="1"/>
    <col min="1536" max="1536" width="10.140625" customWidth="1"/>
    <col min="1537" max="1537" width="10.7109375" customWidth="1"/>
    <col min="1538" max="1538" width="11.28515625" customWidth="1"/>
    <col min="1539" max="1539" width="11.7109375" customWidth="1"/>
    <col min="1540" max="1540" width="13.7109375" customWidth="1"/>
    <col min="1541" max="1541" width="11" customWidth="1"/>
    <col min="1542" max="1542" width="10.140625" customWidth="1"/>
    <col min="1543" max="1543" width="12.42578125" customWidth="1"/>
    <col min="1544" max="1544" width="16.7109375" customWidth="1"/>
    <col min="1545" max="1545" width="22.85546875" customWidth="1"/>
    <col min="1789" max="1789" width="21.7109375" customWidth="1"/>
    <col min="1790" max="1790" width="13.85546875" customWidth="1"/>
    <col min="1791" max="1791" width="15.7109375" customWidth="1"/>
    <col min="1792" max="1792" width="10.140625" customWidth="1"/>
    <col min="1793" max="1793" width="10.7109375" customWidth="1"/>
    <col min="1794" max="1794" width="11.28515625" customWidth="1"/>
    <col min="1795" max="1795" width="11.7109375" customWidth="1"/>
    <col min="1796" max="1796" width="13.7109375" customWidth="1"/>
    <col min="1797" max="1797" width="11" customWidth="1"/>
    <col min="1798" max="1798" width="10.140625" customWidth="1"/>
    <col min="1799" max="1799" width="12.42578125" customWidth="1"/>
    <col min="1800" max="1800" width="16.7109375" customWidth="1"/>
    <col min="1801" max="1801" width="22.85546875" customWidth="1"/>
    <col min="2045" max="2045" width="21.7109375" customWidth="1"/>
    <col min="2046" max="2046" width="13.85546875" customWidth="1"/>
    <col min="2047" max="2047" width="15.7109375" customWidth="1"/>
    <col min="2048" max="2048" width="10.140625" customWidth="1"/>
    <col min="2049" max="2049" width="10.7109375" customWidth="1"/>
    <col min="2050" max="2050" width="11.28515625" customWidth="1"/>
    <col min="2051" max="2051" width="11.7109375" customWidth="1"/>
    <col min="2052" max="2052" width="13.7109375" customWidth="1"/>
    <col min="2053" max="2053" width="11" customWidth="1"/>
    <col min="2054" max="2054" width="10.140625" customWidth="1"/>
    <col min="2055" max="2055" width="12.42578125" customWidth="1"/>
    <col min="2056" max="2056" width="16.7109375" customWidth="1"/>
    <col min="2057" max="2057" width="22.85546875" customWidth="1"/>
    <col min="2301" max="2301" width="21.7109375" customWidth="1"/>
    <col min="2302" max="2302" width="13.85546875" customWidth="1"/>
    <col min="2303" max="2303" width="15.7109375" customWidth="1"/>
    <col min="2304" max="2304" width="10.140625" customWidth="1"/>
    <col min="2305" max="2305" width="10.7109375" customWidth="1"/>
    <col min="2306" max="2306" width="11.28515625" customWidth="1"/>
    <col min="2307" max="2307" width="11.7109375" customWidth="1"/>
    <col min="2308" max="2308" width="13.7109375" customWidth="1"/>
    <col min="2309" max="2309" width="11" customWidth="1"/>
    <col min="2310" max="2310" width="10.140625" customWidth="1"/>
    <col min="2311" max="2311" width="12.42578125" customWidth="1"/>
    <col min="2312" max="2312" width="16.7109375" customWidth="1"/>
    <col min="2313" max="2313" width="22.85546875" customWidth="1"/>
    <col min="2557" max="2557" width="21.7109375" customWidth="1"/>
    <col min="2558" max="2558" width="13.85546875" customWidth="1"/>
    <col min="2559" max="2559" width="15.7109375" customWidth="1"/>
    <col min="2560" max="2560" width="10.140625" customWidth="1"/>
    <col min="2561" max="2561" width="10.7109375" customWidth="1"/>
    <col min="2562" max="2562" width="11.28515625" customWidth="1"/>
    <col min="2563" max="2563" width="11.7109375" customWidth="1"/>
    <col min="2564" max="2564" width="13.7109375" customWidth="1"/>
    <col min="2565" max="2565" width="11" customWidth="1"/>
    <col min="2566" max="2566" width="10.140625" customWidth="1"/>
    <col min="2567" max="2567" width="12.42578125" customWidth="1"/>
    <col min="2568" max="2568" width="16.7109375" customWidth="1"/>
    <col min="2569" max="2569" width="22.85546875" customWidth="1"/>
    <col min="2813" max="2813" width="21.7109375" customWidth="1"/>
    <col min="2814" max="2814" width="13.85546875" customWidth="1"/>
    <col min="2815" max="2815" width="15.7109375" customWidth="1"/>
    <col min="2816" max="2816" width="10.140625" customWidth="1"/>
    <col min="2817" max="2817" width="10.7109375" customWidth="1"/>
    <col min="2818" max="2818" width="11.28515625" customWidth="1"/>
    <col min="2819" max="2819" width="11.7109375" customWidth="1"/>
    <col min="2820" max="2820" width="13.7109375" customWidth="1"/>
    <col min="2821" max="2821" width="11" customWidth="1"/>
    <col min="2822" max="2822" width="10.140625" customWidth="1"/>
    <col min="2823" max="2823" width="12.42578125" customWidth="1"/>
    <col min="2824" max="2824" width="16.7109375" customWidth="1"/>
    <col min="2825" max="2825" width="22.85546875" customWidth="1"/>
    <col min="3069" max="3069" width="21.7109375" customWidth="1"/>
    <col min="3070" max="3070" width="13.85546875" customWidth="1"/>
    <col min="3071" max="3071" width="15.7109375" customWidth="1"/>
    <col min="3072" max="3072" width="10.140625" customWidth="1"/>
    <col min="3073" max="3073" width="10.7109375" customWidth="1"/>
    <col min="3074" max="3074" width="11.28515625" customWidth="1"/>
    <col min="3075" max="3075" width="11.7109375" customWidth="1"/>
    <col min="3076" max="3076" width="13.7109375" customWidth="1"/>
    <col min="3077" max="3077" width="11" customWidth="1"/>
    <col min="3078" max="3078" width="10.140625" customWidth="1"/>
    <col min="3079" max="3079" width="12.42578125" customWidth="1"/>
    <col min="3080" max="3080" width="16.7109375" customWidth="1"/>
    <col min="3081" max="3081" width="22.85546875" customWidth="1"/>
    <col min="3325" max="3325" width="21.7109375" customWidth="1"/>
    <col min="3326" max="3326" width="13.85546875" customWidth="1"/>
    <col min="3327" max="3327" width="15.7109375" customWidth="1"/>
    <col min="3328" max="3328" width="10.140625" customWidth="1"/>
    <col min="3329" max="3329" width="10.7109375" customWidth="1"/>
    <col min="3330" max="3330" width="11.28515625" customWidth="1"/>
    <col min="3331" max="3331" width="11.7109375" customWidth="1"/>
    <col min="3332" max="3332" width="13.7109375" customWidth="1"/>
    <col min="3333" max="3333" width="11" customWidth="1"/>
    <col min="3334" max="3334" width="10.140625" customWidth="1"/>
    <col min="3335" max="3335" width="12.42578125" customWidth="1"/>
    <col min="3336" max="3336" width="16.7109375" customWidth="1"/>
    <col min="3337" max="3337" width="22.85546875" customWidth="1"/>
    <col min="3581" max="3581" width="21.7109375" customWidth="1"/>
    <col min="3582" max="3582" width="13.85546875" customWidth="1"/>
    <col min="3583" max="3583" width="15.7109375" customWidth="1"/>
    <col min="3584" max="3584" width="10.140625" customWidth="1"/>
    <col min="3585" max="3585" width="10.7109375" customWidth="1"/>
    <col min="3586" max="3586" width="11.28515625" customWidth="1"/>
    <col min="3587" max="3587" width="11.7109375" customWidth="1"/>
    <col min="3588" max="3588" width="13.7109375" customWidth="1"/>
    <col min="3589" max="3589" width="11" customWidth="1"/>
    <col min="3590" max="3590" width="10.140625" customWidth="1"/>
    <col min="3591" max="3591" width="12.42578125" customWidth="1"/>
    <col min="3592" max="3592" width="16.7109375" customWidth="1"/>
    <col min="3593" max="3593" width="22.85546875" customWidth="1"/>
    <col min="3837" max="3837" width="21.7109375" customWidth="1"/>
    <col min="3838" max="3838" width="13.85546875" customWidth="1"/>
    <col min="3839" max="3839" width="15.7109375" customWidth="1"/>
    <col min="3840" max="3840" width="10.140625" customWidth="1"/>
    <col min="3841" max="3841" width="10.7109375" customWidth="1"/>
    <col min="3842" max="3842" width="11.28515625" customWidth="1"/>
    <col min="3843" max="3843" width="11.7109375" customWidth="1"/>
    <col min="3844" max="3844" width="13.7109375" customWidth="1"/>
    <col min="3845" max="3845" width="11" customWidth="1"/>
    <col min="3846" max="3846" width="10.140625" customWidth="1"/>
    <col min="3847" max="3847" width="12.42578125" customWidth="1"/>
    <col min="3848" max="3848" width="16.7109375" customWidth="1"/>
    <col min="3849" max="3849" width="22.85546875" customWidth="1"/>
    <col min="4093" max="4093" width="21.7109375" customWidth="1"/>
    <col min="4094" max="4094" width="13.85546875" customWidth="1"/>
    <col min="4095" max="4095" width="15.7109375" customWidth="1"/>
    <col min="4096" max="4096" width="10.140625" customWidth="1"/>
    <col min="4097" max="4097" width="10.7109375" customWidth="1"/>
    <col min="4098" max="4098" width="11.28515625" customWidth="1"/>
    <col min="4099" max="4099" width="11.7109375" customWidth="1"/>
    <col min="4100" max="4100" width="13.7109375" customWidth="1"/>
    <col min="4101" max="4101" width="11" customWidth="1"/>
    <col min="4102" max="4102" width="10.140625" customWidth="1"/>
    <col min="4103" max="4103" width="12.42578125" customWidth="1"/>
    <col min="4104" max="4104" width="16.7109375" customWidth="1"/>
    <col min="4105" max="4105" width="22.85546875" customWidth="1"/>
    <col min="4349" max="4349" width="21.7109375" customWidth="1"/>
    <col min="4350" max="4350" width="13.85546875" customWidth="1"/>
    <col min="4351" max="4351" width="15.7109375" customWidth="1"/>
    <col min="4352" max="4352" width="10.140625" customWidth="1"/>
    <col min="4353" max="4353" width="10.7109375" customWidth="1"/>
    <col min="4354" max="4354" width="11.28515625" customWidth="1"/>
    <col min="4355" max="4355" width="11.7109375" customWidth="1"/>
    <col min="4356" max="4356" width="13.7109375" customWidth="1"/>
    <col min="4357" max="4357" width="11" customWidth="1"/>
    <col min="4358" max="4358" width="10.140625" customWidth="1"/>
    <col min="4359" max="4359" width="12.42578125" customWidth="1"/>
    <col min="4360" max="4360" width="16.7109375" customWidth="1"/>
    <col min="4361" max="4361" width="22.85546875" customWidth="1"/>
    <col min="4605" max="4605" width="21.7109375" customWidth="1"/>
    <col min="4606" max="4606" width="13.85546875" customWidth="1"/>
    <col min="4607" max="4607" width="15.7109375" customWidth="1"/>
    <col min="4608" max="4608" width="10.140625" customWidth="1"/>
    <col min="4609" max="4609" width="10.7109375" customWidth="1"/>
    <col min="4610" max="4610" width="11.28515625" customWidth="1"/>
    <col min="4611" max="4611" width="11.7109375" customWidth="1"/>
    <col min="4612" max="4612" width="13.7109375" customWidth="1"/>
    <col min="4613" max="4613" width="11" customWidth="1"/>
    <col min="4614" max="4614" width="10.140625" customWidth="1"/>
    <col min="4615" max="4615" width="12.42578125" customWidth="1"/>
    <col min="4616" max="4616" width="16.7109375" customWidth="1"/>
    <col min="4617" max="4617" width="22.85546875" customWidth="1"/>
    <col min="4861" max="4861" width="21.7109375" customWidth="1"/>
    <col min="4862" max="4862" width="13.85546875" customWidth="1"/>
    <col min="4863" max="4863" width="15.7109375" customWidth="1"/>
    <col min="4864" max="4864" width="10.140625" customWidth="1"/>
    <col min="4865" max="4865" width="10.7109375" customWidth="1"/>
    <col min="4866" max="4866" width="11.28515625" customWidth="1"/>
    <col min="4867" max="4867" width="11.7109375" customWidth="1"/>
    <col min="4868" max="4868" width="13.7109375" customWidth="1"/>
    <col min="4869" max="4869" width="11" customWidth="1"/>
    <col min="4870" max="4870" width="10.140625" customWidth="1"/>
    <col min="4871" max="4871" width="12.42578125" customWidth="1"/>
    <col min="4872" max="4872" width="16.7109375" customWidth="1"/>
    <col min="4873" max="4873" width="22.85546875" customWidth="1"/>
    <col min="5117" max="5117" width="21.7109375" customWidth="1"/>
    <col min="5118" max="5118" width="13.85546875" customWidth="1"/>
    <col min="5119" max="5119" width="15.7109375" customWidth="1"/>
    <col min="5120" max="5120" width="10.140625" customWidth="1"/>
    <col min="5121" max="5121" width="10.7109375" customWidth="1"/>
    <col min="5122" max="5122" width="11.28515625" customWidth="1"/>
    <col min="5123" max="5123" width="11.7109375" customWidth="1"/>
    <col min="5124" max="5124" width="13.7109375" customWidth="1"/>
    <col min="5125" max="5125" width="11" customWidth="1"/>
    <col min="5126" max="5126" width="10.140625" customWidth="1"/>
    <col min="5127" max="5127" width="12.42578125" customWidth="1"/>
    <col min="5128" max="5128" width="16.7109375" customWidth="1"/>
    <col min="5129" max="5129" width="22.85546875" customWidth="1"/>
    <col min="5373" max="5373" width="21.7109375" customWidth="1"/>
    <col min="5374" max="5374" width="13.85546875" customWidth="1"/>
    <col min="5375" max="5375" width="15.7109375" customWidth="1"/>
    <col min="5376" max="5376" width="10.140625" customWidth="1"/>
    <col min="5377" max="5377" width="10.7109375" customWidth="1"/>
    <col min="5378" max="5378" width="11.28515625" customWidth="1"/>
    <col min="5379" max="5379" width="11.7109375" customWidth="1"/>
    <col min="5380" max="5380" width="13.7109375" customWidth="1"/>
    <col min="5381" max="5381" width="11" customWidth="1"/>
    <col min="5382" max="5382" width="10.140625" customWidth="1"/>
    <col min="5383" max="5383" width="12.42578125" customWidth="1"/>
    <col min="5384" max="5384" width="16.7109375" customWidth="1"/>
    <col min="5385" max="5385" width="22.85546875" customWidth="1"/>
    <col min="5629" max="5629" width="21.7109375" customWidth="1"/>
    <col min="5630" max="5630" width="13.85546875" customWidth="1"/>
    <col min="5631" max="5631" width="15.7109375" customWidth="1"/>
    <col min="5632" max="5632" width="10.140625" customWidth="1"/>
    <col min="5633" max="5633" width="10.7109375" customWidth="1"/>
    <col min="5634" max="5634" width="11.28515625" customWidth="1"/>
    <col min="5635" max="5635" width="11.7109375" customWidth="1"/>
    <col min="5636" max="5636" width="13.7109375" customWidth="1"/>
    <col min="5637" max="5637" width="11" customWidth="1"/>
    <col min="5638" max="5638" width="10.140625" customWidth="1"/>
    <col min="5639" max="5639" width="12.42578125" customWidth="1"/>
    <col min="5640" max="5640" width="16.7109375" customWidth="1"/>
    <col min="5641" max="5641" width="22.85546875" customWidth="1"/>
    <col min="5885" max="5885" width="21.7109375" customWidth="1"/>
    <col min="5886" max="5886" width="13.85546875" customWidth="1"/>
    <col min="5887" max="5887" width="15.7109375" customWidth="1"/>
    <col min="5888" max="5888" width="10.140625" customWidth="1"/>
    <col min="5889" max="5889" width="10.7109375" customWidth="1"/>
    <col min="5890" max="5890" width="11.28515625" customWidth="1"/>
    <col min="5891" max="5891" width="11.7109375" customWidth="1"/>
    <col min="5892" max="5892" width="13.7109375" customWidth="1"/>
    <col min="5893" max="5893" width="11" customWidth="1"/>
    <col min="5894" max="5894" width="10.140625" customWidth="1"/>
    <col min="5895" max="5895" width="12.42578125" customWidth="1"/>
    <col min="5896" max="5896" width="16.7109375" customWidth="1"/>
    <col min="5897" max="5897" width="22.85546875" customWidth="1"/>
    <col min="6141" max="6141" width="21.7109375" customWidth="1"/>
    <col min="6142" max="6142" width="13.85546875" customWidth="1"/>
    <col min="6143" max="6143" width="15.7109375" customWidth="1"/>
    <col min="6144" max="6144" width="10.140625" customWidth="1"/>
    <col min="6145" max="6145" width="10.7109375" customWidth="1"/>
    <col min="6146" max="6146" width="11.28515625" customWidth="1"/>
    <col min="6147" max="6147" width="11.7109375" customWidth="1"/>
    <col min="6148" max="6148" width="13.7109375" customWidth="1"/>
    <col min="6149" max="6149" width="11" customWidth="1"/>
    <col min="6150" max="6150" width="10.140625" customWidth="1"/>
    <col min="6151" max="6151" width="12.42578125" customWidth="1"/>
    <col min="6152" max="6152" width="16.7109375" customWidth="1"/>
    <col min="6153" max="6153" width="22.85546875" customWidth="1"/>
    <col min="6397" max="6397" width="21.7109375" customWidth="1"/>
    <col min="6398" max="6398" width="13.85546875" customWidth="1"/>
    <col min="6399" max="6399" width="15.7109375" customWidth="1"/>
    <col min="6400" max="6400" width="10.140625" customWidth="1"/>
    <col min="6401" max="6401" width="10.7109375" customWidth="1"/>
    <col min="6402" max="6402" width="11.28515625" customWidth="1"/>
    <col min="6403" max="6403" width="11.7109375" customWidth="1"/>
    <col min="6404" max="6404" width="13.7109375" customWidth="1"/>
    <col min="6405" max="6405" width="11" customWidth="1"/>
    <col min="6406" max="6406" width="10.140625" customWidth="1"/>
    <col min="6407" max="6407" width="12.42578125" customWidth="1"/>
    <col min="6408" max="6408" width="16.7109375" customWidth="1"/>
    <col min="6409" max="6409" width="22.85546875" customWidth="1"/>
    <col min="6653" max="6653" width="21.7109375" customWidth="1"/>
    <col min="6654" max="6654" width="13.85546875" customWidth="1"/>
    <col min="6655" max="6655" width="15.7109375" customWidth="1"/>
    <col min="6656" max="6656" width="10.140625" customWidth="1"/>
    <col min="6657" max="6657" width="10.7109375" customWidth="1"/>
    <col min="6658" max="6658" width="11.28515625" customWidth="1"/>
    <col min="6659" max="6659" width="11.7109375" customWidth="1"/>
    <col min="6660" max="6660" width="13.7109375" customWidth="1"/>
    <col min="6661" max="6661" width="11" customWidth="1"/>
    <col min="6662" max="6662" width="10.140625" customWidth="1"/>
    <col min="6663" max="6663" width="12.42578125" customWidth="1"/>
    <col min="6664" max="6664" width="16.7109375" customWidth="1"/>
    <col min="6665" max="6665" width="22.85546875" customWidth="1"/>
    <col min="6909" max="6909" width="21.7109375" customWidth="1"/>
    <col min="6910" max="6910" width="13.85546875" customWidth="1"/>
    <col min="6911" max="6911" width="15.7109375" customWidth="1"/>
    <col min="6912" max="6912" width="10.140625" customWidth="1"/>
    <col min="6913" max="6913" width="10.7109375" customWidth="1"/>
    <col min="6914" max="6914" width="11.28515625" customWidth="1"/>
    <col min="6915" max="6915" width="11.7109375" customWidth="1"/>
    <col min="6916" max="6916" width="13.7109375" customWidth="1"/>
    <col min="6917" max="6917" width="11" customWidth="1"/>
    <col min="6918" max="6918" width="10.140625" customWidth="1"/>
    <col min="6919" max="6919" width="12.42578125" customWidth="1"/>
    <col min="6920" max="6920" width="16.7109375" customWidth="1"/>
    <col min="6921" max="6921" width="22.85546875" customWidth="1"/>
    <col min="7165" max="7165" width="21.7109375" customWidth="1"/>
    <col min="7166" max="7166" width="13.85546875" customWidth="1"/>
    <col min="7167" max="7167" width="15.7109375" customWidth="1"/>
    <col min="7168" max="7168" width="10.140625" customWidth="1"/>
    <col min="7169" max="7169" width="10.7109375" customWidth="1"/>
    <col min="7170" max="7170" width="11.28515625" customWidth="1"/>
    <col min="7171" max="7171" width="11.7109375" customWidth="1"/>
    <col min="7172" max="7172" width="13.7109375" customWidth="1"/>
    <col min="7173" max="7173" width="11" customWidth="1"/>
    <col min="7174" max="7174" width="10.140625" customWidth="1"/>
    <col min="7175" max="7175" width="12.42578125" customWidth="1"/>
    <col min="7176" max="7176" width="16.7109375" customWidth="1"/>
    <col min="7177" max="7177" width="22.85546875" customWidth="1"/>
    <col min="7421" max="7421" width="21.7109375" customWidth="1"/>
    <col min="7422" max="7422" width="13.85546875" customWidth="1"/>
    <col min="7423" max="7423" width="15.7109375" customWidth="1"/>
    <col min="7424" max="7424" width="10.140625" customWidth="1"/>
    <col min="7425" max="7425" width="10.7109375" customWidth="1"/>
    <col min="7426" max="7426" width="11.28515625" customWidth="1"/>
    <col min="7427" max="7427" width="11.7109375" customWidth="1"/>
    <col min="7428" max="7428" width="13.7109375" customWidth="1"/>
    <col min="7429" max="7429" width="11" customWidth="1"/>
    <col min="7430" max="7430" width="10.140625" customWidth="1"/>
    <col min="7431" max="7431" width="12.42578125" customWidth="1"/>
    <col min="7432" max="7432" width="16.7109375" customWidth="1"/>
    <col min="7433" max="7433" width="22.85546875" customWidth="1"/>
    <col min="7677" max="7677" width="21.7109375" customWidth="1"/>
    <col min="7678" max="7678" width="13.85546875" customWidth="1"/>
    <col min="7679" max="7679" width="15.7109375" customWidth="1"/>
    <col min="7680" max="7680" width="10.140625" customWidth="1"/>
    <col min="7681" max="7681" width="10.7109375" customWidth="1"/>
    <col min="7682" max="7682" width="11.28515625" customWidth="1"/>
    <col min="7683" max="7683" width="11.7109375" customWidth="1"/>
    <col min="7684" max="7684" width="13.7109375" customWidth="1"/>
    <col min="7685" max="7685" width="11" customWidth="1"/>
    <col min="7686" max="7686" width="10.140625" customWidth="1"/>
    <col min="7687" max="7687" width="12.42578125" customWidth="1"/>
    <col min="7688" max="7688" width="16.7109375" customWidth="1"/>
    <col min="7689" max="7689" width="22.85546875" customWidth="1"/>
    <col min="7933" max="7933" width="21.7109375" customWidth="1"/>
    <col min="7934" max="7934" width="13.85546875" customWidth="1"/>
    <col min="7935" max="7935" width="15.7109375" customWidth="1"/>
    <col min="7936" max="7936" width="10.140625" customWidth="1"/>
    <col min="7937" max="7937" width="10.7109375" customWidth="1"/>
    <col min="7938" max="7938" width="11.28515625" customWidth="1"/>
    <col min="7939" max="7939" width="11.7109375" customWidth="1"/>
    <col min="7940" max="7940" width="13.7109375" customWidth="1"/>
    <col min="7941" max="7941" width="11" customWidth="1"/>
    <col min="7942" max="7942" width="10.140625" customWidth="1"/>
    <col min="7943" max="7943" width="12.42578125" customWidth="1"/>
    <col min="7944" max="7944" width="16.7109375" customWidth="1"/>
    <col min="7945" max="7945" width="22.85546875" customWidth="1"/>
    <col min="8189" max="8189" width="21.7109375" customWidth="1"/>
    <col min="8190" max="8190" width="13.85546875" customWidth="1"/>
    <col min="8191" max="8191" width="15.7109375" customWidth="1"/>
    <col min="8192" max="8192" width="10.140625" customWidth="1"/>
    <col min="8193" max="8193" width="10.7109375" customWidth="1"/>
    <col min="8194" max="8194" width="11.28515625" customWidth="1"/>
    <col min="8195" max="8195" width="11.7109375" customWidth="1"/>
    <col min="8196" max="8196" width="13.7109375" customWidth="1"/>
    <col min="8197" max="8197" width="11" customWidth="1"/>
    <col min="8198" max="8198" width="10.140625" customWidth="1"/>
    <col min="8199" max="8199" width="12.42578125" customWidth="1"/>
    <col min="8200" max="8200" width="16.7109375" customWidth="1"/>
    <col min="8201" max="8201" width="22.85546875" customWidth="1"/>
    <col min="8445" max="8445" width="21.7109375" customWidth="1"/>
    <col min="8446" max="8446" width="13.85546875" customWidth="1"/>
    <col min="8447" max="8447" width="15.7109375" customWidth="1"/>
    <col min="8448" max="8448" width="10.140625" customWidth="1"/>
    <col min="8449" max="8449" width="10.7109375" customWidth="1"/>
    <col min="8450" max="8450" width="11.28515625" customWidth="1"/>
    <col min="8451" max="8451" width="11.7109375" customWidth="1"/>
    <col min="8452" max="8452" width="13.7109375" customWidth="1"/>
    <col min="8453" max="8453" width="11" customWidth="1"/>
    <col min="8454" max="8454" width="10.140625" customWidth="1"/>
    <col min="8455" max="8455" width="12.42578125" customWidth="1"/>
    <col min="8456" max="8456" width="16.7109375" customWidth="1"/>
    <col min="8457" max="8457" width="22.85546875" customWidth="1"/>
    <col min="8701" max="8701" width="21.7109375" customWidth="1"/>
    <col min="8702" max="8702" width="13.85546875" customWidth="1"/>
    <col min="8703" max="8703" width="15.7109375" customWidth="1"/>
    <col min="8704" max="8704" width="10.140625" customWidth="1"/>
    <col min="8705" max="8705" width="10.7109375" customWidth="1"/>
    <col min="8706" max="8706" width="11.28515625" customWidth="1"/>
    <col min="8707" max="8707" width="11.7109375" customWidth="1"/>
    <col min="8708" max="8708" width="13.7109375" customWidth="1"/>
    <col min="8709" max="8709" width="11" customWidth="1"/>
    <col min="8710" max="8710" width="10.140625" customWidth="1"/>
    <col min="8711" max="8711" width="12.42578125" customWidth="1"/>
    <col min="8712" max="8712" width="16.7109375" customWidth="1"/>
    <col min="8713" max="8713" width="22.85546875" customWidth="1"/>
    <col min="8957" max="8957" width="21.7109375" customWidth="1"/>
    <col min="8958" max="8958" width="13.85546875" customWidth="1"/>
    <col min="8959" max="8959" width="15.7109375" customWidth="1"/>
    <col min="8960" max="8960" width="10.140625" customWidth="1"/>
    <col min="8961" max="8961" width="10.7109375" customWidth="1"/>
    <col min="8962" max="8962" width="11.28515625" customWidth="1"/>
    <col min="8963" max="8963" width="11.7109375" customWidth="1"/>
    <col min="8964" max="8964" width="13.7109375" customWidth="1"/>
    <col min="8965" max="8965" width="11" customWidth="1"/>
    <col min="8966" max="8966" width="10.140625" customWidth="1"/>
    <col min="8967" max="8967" width="12.42578125" customWidth="1"/>
    <col min="8968" max="8968" width="16.7109375" customWidth="1"/>
    <col min="8969" max="8969" width="22.85546875" customWidth="1"/>
    <col min="9213" max="9213" width="21.7109375" customWidth="1"/>
    <col min="9214" max="9214" width="13.85546875" customWidth="1"/>
    <col min="9215" max="9215" width="15.7109375" customWidth="1"/>
    <col min="9216" max="9216" width="10.140625" customWidth="1"/>
    <col min="9217" max="9217" width="10.7109375" customWidth="1"/>
    <col min="9218" max="9218" width="11.28515625" customWidth="1"/>
    <col min="9219" max="9219" width="11.7109375" customWidth="1"/>
    <col min="9220" max="9220" width="13.7109375" customWidth="1"/>
    <col min="9221" max="9221" width="11" customWidth="1"/>
    <col min="9222" max="9222" width="10.140625" customWidth="1"/>
    <col min="9223" max="9223" width="12.42578125" customWidth="1"/>
    <col min="9224" max="9224" width="16.7109375" customWidth="1"/>
    <col min="9225" max="9225" width="22.85546875" customWidth="1"/>
    <col min="9469" max="9469" width="21.7109375" customWidth="1"/>
    <col min="9470" max="9470" width="13.85546875" customWidth="1"/>
    <col min="9471" max="9471" width="15.7109375" customWidth="1"/>
    <col min="9472" max="9472" width="10.140625" customWidth="1"/>
    <col min="9473" max="9473" width="10.7109375" customWidth="1"/>
    <col min="9474" max="9474" width="11.28515625" customWidth="1"/>
    <col min="9475" max="9475" width="11.7109375" customWidth="1"/>
    <col min="9476" max="9476" width="13.7109375" customWidth="1"/>
    <col min="9477" max="9477" width="11" customWidth="1"/>
    <col min="9478" max="9478" width="10.140625" customWidth="1"/>
    <col min="9479" max="9479" width="12.42578125" customWidth="1"/>
    <col min="9480" max="9480" width="16.7109375" customWidth="1"/>
    <col min="9481" max="9481" width="22.85546875" customWidth="1"/>
    <col min="9725" max="9725" width="21.7109375" customWidth="1"/>
    <col min="9726" max="9726" width="13.85546875" customWidth="1"/>
    <col min="9727" max="9727" width="15.7109375" customWidth="1"/>
    <col min="9728" max="9728" width="10.140625" customWidth="1"/>
    <col min="9729" max="9729" width="10.7109375" customWidth="1"/>
    <col min="9730" max="9730" width="11.28515625" customWidth="1"/>
    <col min="9731" max="9731" width="11.7109375" customWidth="1"/>
    <col min="9732" max="9732" width="13.7109375" customWidth="1"/>
    <col min="9733" max="9733" width="11" customWidth="1"/>
    <col min="9734" max="9734" width="10.140625" customWidth="1"/>
    <col min="9735" max="9735" width="12.42578125" customWidth="1"/>
    <col min="9736" max="9736" width="16.7109375" customWidth="1"/>
    <col min="9737" max="9737" width="22.85546875" customWidth="1"/>
    <col min="9981" max="9981" width="21.7109375" customWidth="1"/>
    <col min="9982" max="9982" width="13.85546875" customWidth="1"/>
    <col min="9983" max="9983" width="15.7109375" customWidth="1"/>
    <col min="9984" max="9984" width="10.140625" customWidth="1"/>
    <col min="9985" max="9985" width="10.7109375" customWidth="1"/>
    <col min="9986" max="9986" width="11.28515625" customWidth="1"/>
    <col min="9987" max="9987" width="11.7109375" customWidth="1"/>
    <col min="9988" max="9988" width="13.7109375" customWidth="1"/>
    <col min="9989" max="9989" width="11" customWidth="1"/>
    <col min="9990" max="9990" width="10.140625" customWidth="1"/>
    <col min="9991" max="9991" width="12.42578125" customWidth="1"/>
    <col min="9992" max="9992" width="16.7109375" customWidth="1"/>
    <col min="9993" max="9993" width="22.85546875" customWidth="1"/>
    <col min="10237" max="10237" width="21.7109375" customWidth="1"/>
    <col min="10238" max="10238" width="13.85546875" customWidth="1"/>
    <col min="10239" max="10239" width="15.7109375" customWidth="1"/>
    <col min="10240" max="10240" width="10.140625" customWidth="1"/>
    <col min="10241" max="10241" width="10.7109375" customWidth="1"/>
    <col min="10242" max="10242" width="11.28515625" customWidth="1"/>
    <col min="10243" max="10243" width="11.7109375" customWidth="1"/>
    <col min="10244" max="10244" width="13.7109375" customWidth="1"/>
    <col min="10245" max="10245" width="11" customWidth="1"/>
    <col min="10246" max="10246" width="10.140625" customWidth="1"/>
    <col min="10247" max="10247" width="12.42578125" customWidth="1"/>
    <col min="10248" max="10248" width="16.7109375" customWidth="1"/>
    <col min="10249" max="10249" width="22.85546875" customWidth="1"/>
    <col min="10493" max="10493" width="21.7109375" customWidth="1"/>
    <col min="10494" max="10494" width="13.85546875" customWidth="1"/>
    <col min="10495" max="10495" width="15.7109375" customWidth="1"/>
    <col min="10496" max="10496" width="10.140625" customWidth="1"/>
    <col min="10497" max="10497" width="10.7109375" customWidth="1"/>
    <col min="10498" max="10498" width="11.28515625" customWidth="1"/>
    <col min="10499" max="10499" width="11.7109375" customWidth="1"/>
    <col min="10500" max="10500" width="13.7109375" customWidth="1"/>
    <col min="10501" max="10501" width="11" customWidth="1"/>
    <col min="10502" max="10502" width="10.140625" customWidth="1"/>
    <col min="10503" max="10503" width="12.42578125" customWidth="1"/>
    <col min="10504" max="10504" width="16.7109375" customWidth="1"/>
    <col min="10505" max="10505" width="22.85546875" customWidth="1"/>
    <col min="10749" max="10749" width="21.7109375" customWidth="1"/>
    <col min="10750" max="10750" width="13.85546875" customWidth="1"/>
    <col min="10751" max="10751" width="15.7109375" customWidth="1"/>
    <col min="10752" max="10752" width="10.140625" customWidth="1"/>
    <col min="10753" max="10753" width="10.7109375" customWidth="1"/>
    <col min="10754" max="10754" width="11.28515625" customWidth="1"/>
    <col min="10755" max="10755" width="11.7109375" customWidth="1"/>
    <col min="10756" max="10756" width="13.7109375" customWidth="1"/>
    <col min="10757" max="10757" width="11" customWidth="1"/>
    <col min="10758" max="10758" width="10.140625" customWidth="1"/>
    <col min="10759" max="10759" width="12.42578125" customWidth="1"/>
    <col min="10760" max="10760" width="16.7109375" customWidth="1"/>
    <col min="10761" max="10761" width="22.85546875" customWidth="1"/>
    <col min="11005" max="11005" width="21.7109375" customWidth="1"/>
    <col min="11006" max="11006" width="13.85546875" customWidth="1"/>
    <col min="11007" max="11007" width="15.7109375" customWidth="1"/>
    <col min="11008" max="11008" width="10.140625" customWidth="1"/>
    <col min="11009" max="11009" width="10.7109375" customWidth="1"/>
    <col min="11010" max="11010" width="11.28515625" customWidth="1"/>
    <col min="11011" max="11011" width="11.7109375" customWidth="1"/>
    <col min="11012" max="11012" width="13.7109375" customWidth="1"/>
    <col min="11013" max="11013" width="11" customWidth="1"/>
    <col min="11014" max="11014" width="10.140625" customWidth="1"/>
    <col min="11015" max="11015" width="12.42578125" customWidth="1"/>
    <col min="11016" max="11016" width="16.7109375" customWidth="1"/>
    <col min="11017" max="11017" width="22.85546875" customWidth="1"/>
    <col min="11261" max="11261" width="21.7109375" customWidth="1"/>
    <col min="11262" max="11262" width="13.85546875" customWidth="1"/>
    <col min="11263" max="11263" width="15.7109375" customWidth="1"/>
    <col min="11264" max="11264" width="10.140625" customWidth="1"/>
    <col min="11265" max="11265" width="10.7109375" customWidth="1"/>
    <col min="11266" max="11266" width="11.28515625" customWidth="1"/>
    <col min="11267" max="11267" width="11.7109375" customWidth="1"/>
    <col min="11268" max="11268" width="13.7109375" customWidth="1"/>
    <col min="11269" max="11269" width="11" customWidth="1"/>
    <col min="11270" max="11270" width="10.140625" customWidth="1"/>
    <col min="11271" max="11271" width="12.42578125" customWidth="1"/>
    <col min="11272" max="11272" width="16.7109375" customWidth="1"/>
    <col min="11273" max="11273" width="22.85546875" customWidth="1"/>
    <col min="11517" max="11517" width="21.7109375" customWidth="1"/>
    <col min="11518" max="11518" width="13.85546875" customWidth="1"/>
    <col min="11519" max="11519" width="15.7109375" customWidth="1"/>
    <col min="11520" max="11520" width="10.140625" customWidth="1"/>
    <col min="11521" max="11521" width="10.7109375" customWidth="1"/>
    <col min="11522" max="11522" width="11.28515625" customWidth="1"/>
    <col min="11523" max="11523" width="11.7109375" customWidth="1"/>
    <col min="11524" max="11524" width="13.7109375" customWidth="1"/>
    <col min="11525" max="11525" width="11" customWidth="1"/>
    <col min="11526" max="11526" width="10.140625" customWidth="1"/>
    <col min="11527" max="11527" width="12.42578125" customWidth="1"/>
    <col min="11528" max="11528" width="16.7109375" customWidth="1"/>
    <col min="11529" max="11529" width="22.85546875" customWidth="1"/>
    <col min="11773" max="11773" width="21.7109375" customWidth="1"/>
    <col min="11774" max="11774" width="13.85546875" customWidth="1"/>
    <col min="11775" max="11775" width="15.7109375" customWidth="1"/>
    <col min="11776" max="11776" width="10.140625" customWidth="1"/>
    <col min="11777" max="11777" width="10.7109375" customWidth="1"/>
    <col min="11778" max="11778" width="11.28515625" customWidth="1"/>
    <col min="11779" max="11779" width="11.7109375" customWidth="1"/>
    <col min="11780" max="11780" width="13.7109375" customWidth="1"/>
    <col min="11781" max="11781" width="11" customWidth="1"/>
    <col min="11782" max="11782" width="10.140625" customWidth="1"/>
    <col min="11783" max="11783" width="12.42578125" customWidth="1"/>
    <col min="11784" max="11784" width="16.7109375" customWidth="1"/>
    <col min="11785" max="11785" width="22.85546875" customWidth="1"/>
    <col min="12029" max="12029" width="21.7109375" customWidth="1"/>
    <col min="12030" max="12030" width="13.85546875" customWidth="1"/>
    <col min="12031" max="12031" width="15.7109375" customWidth="1"/>
    <col min="12032" max="12032" width="10.140625" customWidth="1"/>
    <col min="12033" max="12033" width="10.7109375" customWidth="1"/>
    <col min="12034" max="12034" width="11.28515625" customWidth="1"/>
    <col min="12035" max="12035" width="11.7109375" customWidth="1"/>
    <col min="12036" max="12036" width="13.7109375" customWidth="1"/>
    <col min="12037" max="12037" width="11" customWidth="1"/>
    <col min="12038" max="12038" width="10.140625" customWidth="1"/>
    <col min="12039" max="12039" width="12.42578125" customWidth="1"/>
    <col min="12040" max="12040" width="16.7109375" customWidth="1"/>
    <col min="12041" max="12041" width="22.85546875" customWidth="1"/>
    <col min="12285" max="12285" width="21.7109375" customWidth="1"/>
    <col min="12286" max="12286" width="13.85546875" customWidth="1"/>
    <col min="12287" max="12287" width="15.7109375" customWidth="1"/>
    <col min="12288" max="12288" width="10.140625" customWidth="1"/>
    <col min="12289" max="12289" width="10.7109375" customWidth="1"/>
    <col min="12290" max="12290" width="11.28515625" customWidth="1"/>
    <col min="12291" max="12291" width="11.7109375" customWidth="1"/>
    <col min="12292" max="12292" width="13.7109375" customWidth="1"/>
    <col min="12293" max="12293" width="11" customWidth="1"/>
    <col min="12294" max="12294" width="10.140625" customWidth="1"/>
    <col min="12295" max="12295" width="12.42578125" customWidth="1"/>
    <col min="12296" max="12296" width="16.7109375" customWidth="1"/>
    <col min="12297" max="12297" width="22.85546875" customWidth="1"/>
    <col min="12541" max="12541" width="21.7109375" customWidth="1"/>
    <col min="12542" max="12542" width="13.85546875" customWidth="1"/>
    <col min="12543" max="12543" width="15.7109375" customWidth="1"/>
    <col min="12544" max="12544" width="10.140625" customWidth="1"/>
    <col min="12545" max="12545" width="10.7109375" customWidth="1"/>
    <col min="12546" max="12546" width="11.28515625" customWidth="1"/>
    <col min="12547" max="12547" width="11.7109375" customWidth="1"/>
    <col min="12548" max="12548" width="13.7109375" customWidth="1"/>
    <col min="12549" max="12549" width="11" customWidth="1"/>
    <col min="12550" max="12550" width="10.140625" customWidth="1"/>
    <col min="12551" max="12551" width="12.42578125" customWidth="1"/>
    <col min="12552" max="12552" width="16.7109375" customWidth="1"/>
    <col min="12553" max="12553" width="22.85546875" customWidth="1"/>
    <col min="12797" max="12797" width="21.7109375" customWidth="1"/>
    <col min="12798" max="12798" width="13.85546875" customWidth="1"/>
    <col min="12799" max="12799" width="15.7109375" customWidth="1"/>
    <col min="12800" max="12800" width="10.140625" customWidth="1"/>
    <col min="12801" max="12801" width="10.7109375" customWidth="1"/>
    <col min="12802" max="12802" width="11.28515625" customWidth="1"/>
    <col min="12803" max="12803" width="11.7109375" customWidth="1"/>
    <col min="12804" max="12804" width="13.7109375" customWidth="1"/>
    <col min="12805" max="12805" width="11" customWidth="1"/>
    <col min="12806" max="12806" width="10.140625" customWidth="1"/>
    <col min="12807" max="12807" width="12.42578125" customWidth="1"/>
    <col min="12808" max="12808" width="16.7109375" customWidth="1"/>
    <col min="12809" max="12809" width="22.85546875" customWidth="1"/>
    <col min="13053" max="13053" width="21.7109375" customWidth="1"/>
    <col min="13054" max="13054" width="13.85546875" customWidth="1"/>
    <col min="13055" max="13055" width="15.7109375" customWidth="1"/>
    <col min="13056" max="13056" width="10.140625" customWidth="1"/>
    <col min="13057" max="13057" width="10.7109375" customWidth="1"/>
    <col min="13058" max="13058" width="11.28515625" customWidth="1"/>
    <col min="13059" max="13059" width="11.7109375" customWidth="1"/>
    <col min="13060" max="13060" width="13.7109375" customWidth="1"/>
    <col min="13061" max="13061" width="11" customWidth="1"/>
    <col min="13062" max="13062" width="10.140625" customWidth="1"/>
    <col min="13063" max="13063" width="12.42578125" customWidth="1"/>
    <col min="13064" max="13064" width="16.7109375" customWidth="1"/>
    <col min="13065" max="13065" width="22.85546875" customWidth="1"/>
    <col min="13309" max="13309" width="21.7109375" customWidth="1"/>
    <col min="13310" max="13310" width="13.85546875" customWidth="1"/>
    <col min="13311" max="13311" width="15.7109375" customWidth="1"/>
    <col min="13312" max="13312" width="10.140625" customWidth="1"/>
    <col min="13313" max="13313" width="10.7109375" customWidth="1"/>
    <col min="13314" max="13314" width="11.28515625" customWidth="1"/>
    <col min="13315" max="13315" width="11.7109375" customWidth="1"/>
    <col min="13316" max="13316" width="13.7109375" customWidth="1"/>
    <col min="13317" max="13317" width="11" customWidth="1"/>
    <col min="13318" max="13318" width="10.140625" customWidth="1"/>
    <col min="13319" max="13319" width="12.42578125" customWidth="1"/>
    <col min="13320" max="13320" width="16.7109375" customWidth="1"/>
    <col min="13321" max="13321" width="22.85546875" customWidth="1"/>
    <col min="13565" max="13565" width="21.7109375" customWidth="1"/>
    <col min="13566" max="13566" width="13.85546875" customWidth="1"/>
    <col min="13567" max="13567" width="15.7109375" customWidth="1"/>
    <col min="13568" max="13568" width="10.140625" customWidth="1"/>
    <col min="13569" max="13569" width="10.7109375" customWidth="1"/>
    <col min="13570" max="13570" width="11.28515625" customWidth="1"/>
    <col min="13571" max="13571" width="11.7109375" customWidth="1"/>
    <col min="13572" max="13572" width="13.7109375" customWidth="1"/>
    <col min="13573" max="13573" width="11" customWidth="1"/>
    <col min="13574" max="13574" width="10.140625" customWidth="1"/>
    <col min="13575" max="13575" width="12.42578125" customWidth="1"/>
    <col min="13576" max="13576" width="16.7109375" customWidth="1"/>
    <col min="13577" max="13577" width="22.85546875" customWidth="1"/>
    <col min="13821" max="13821" width="21.7109375" customWidth="1"/>
    <col min="13822" max="13822" width="13.85546875" customWidth="1"/>
    <col min="13823" max="13823" width="15.7109375" customWidth="1"/>
    <col min="13824" max="13824" width="10.140625" customWidth="1"/>
    <col min="13825" max="13825" width="10.7109375" customWidth="1"/>
    <col min="13826" max="13826" width="11.28515625" customWidth="1"/>
    <col min="13827" max="13827" width="11.7109375" customWidth="1"/>
    <col min="13828" max="13828" width="13.7109375" customWidth="1"/>
    <col min="13829" max="13829" width="11" customWidth="1"/>
    <col min="13830" max="13830" width="10.140625" customWidth="1"/>
    <col min="13831" max="13831" width="12.42578125" customWidth="1"/>
    <col min="13832" max="13832" width="16.7109375" customWidth="1"/>
    <col min="13833" max="13833" width="22.85546875" customWidth="1"/>
    <col min="14077" max="14077" width="21.7109375" customWidth="1"/>
    <col min="14078" max="14078" width="13.85546875" customWidth="1"/>
    <col min="14079" max="14079" width="15.7109375" customWidth="1"/>
    <col min="14080" max="14080" width="10.140625" customWidth="1"/>
    <col min="14081" max="14081" width="10.7109375" customWidth="1"/>
    <col min="14082" max="14082" width="11.28515625" customWidth="1"/>
    <col min="14083" max="14083" width="11.7109375" customWidth="1"/>
    <col min="14084" max="14084" width="13.7109375" customWidth="1"/>
    <col min="14085" max="14085" width="11" customWidth="1"/>
    <col min="14086" max="14086" width="10.140625" customWidth="1"/>
    <col min="14087" max="14087" width="12.42578125" customWidth="1"/>
    <col min="14088" max="14088" width="16.7109375" customWidth="1"/>
    <col min="14089" max="14089" width="22.85546875" customWidth="1"/>
    <col min="14333" max="14333" width="21.7109375" customWidth="1"/>
    <col min="14334" max="14334" width="13.85546875" customWidth="1"/>
    <col min="14335" max="14335" width="15.7109375" customWidth="1"/>
    <col min="14336" max="14336" width="10.140625" customWidth="1"/>
    <col min="14337" max="14337" width="10.7109375" customWidth="1"/>
    <col min="14338" max="14338" width="11.28515625" customWidth="1"/>
    <col min="14339" max="14339" width="11.7109375" customWidth="1"/>
    <col min="14340" max="14340" width="13.7109375" customWidth="1"/>
    <col min="14341" max="14341" width="11" customWidth="1"/>
    <col min="14342" max="14342" width="10.140625" customWidth="1"/>
    <col min="14343" max="14343" width="12.42578125" customWidth="1"/>
    <col min="14344" max="14344" width="16.7109375" customWidth="1"/>
    <col min="14345" max="14345" width="22.85546875" customWidth="1"/>
    <col min="14589" max="14589" width="21.7109375" customWidth="1"/>
    <col min="14590" max="14590" width="13.85546875" customWidth="1"/>
    <col min="14591" max="14591" width="15.7109375" customWidth="1"/>
    <col min="14592" max="14592" width="10.140625" customWidth="1"/>
    <col min="14593" max="14593" width="10.7109375" customWidth="1"/>
    <col min="14594" max="14594" width="11.28515625" customWidth="1"/>
    <col min="14595" max="14595" width="11.7109375" customWidth="1"/>
    <col min="14596" max="14596" width="13.7109375" customWidth="1"/>
    <col min="14597" max="14597" width="11" customWidth="1"/>
    <col min="14598" max="14598" width="10.140625" customWidth="1"/>
    <col min="14599" max="14599" width="12.42578125" customWidth="1"/>
    <col min="14600" max="14600" width="16.7109375" customWidth="1"/>
    <col min="14601" max="14601" width="22.85546875" customWidth="1"/>
    <col min="14845" max="14845" width="21.7109375" customWidth="1"/>
    <col min="14846" max="14846" width="13.85546875" customWidth="1"/>
    <col min="14847" max="14847" width="15.7109375" customWidth="1"/>
    <col min="14848" max="14848" width="10.140625" customWidth="1"/>
    <col min="14849" max="14849" width="10.7109375" customWidth="1"/>
    <col min="14850" max="14850" width="11.28515625" customWidth="1"/>
    <col min="14851" max="14851" width="11.7109375" customWidth="1"/>
    <col min="14852" max="14852" width="13.7109375" customWidth="1"/>
    <col min="14853" max="14853" width="11" customWidth="1"/>
    <col min="14854" max="14854" width="10.140625" customWidth="1"/>
    <col min="14855" max="14855" width="12.42578125" customWidth="1"/>
    <col min="14856" max="14856" width="16.7109375" customWidth="1"/>
    <col min="14857" max="14857" width="22.85546875" customWidth="1"/>
    <col min="15101" max="15101" width="21.7109375" customWidth="1"/>
    <col min="15102" max="15102" width="13.85546875" customWidth="1"/>
    <col min="15103" max="15103" width="15.7109375" customWidth="1"/>
    <col min="15104" max="15104" width="10.140625" customWidth="1"/>
    <col min="15105" max="15105" width="10.7109375" customWidth="1"/>
    <col min="15106" max="15106" width="11.28515625" customWidth="1"/>
    <col min="15107" max="15107" width="11.7109375" customWidth="1"/>
    <col min="15108" max="15108" width="13.7109375" customWidth="1"/>
    <col min="15109" max="15109" width="11" customWidth="1"/>
    <col min="15110" max="15110" width="10.140625" customWidth="1"/>
    <col min="15111" max="15111" width="12.42578125" customWidth="1"/>
    <col min="15112" max="15112" width="16.7109375" customWidth="1"/>
    <col min="15113" max="15113" width="22.85546875" customWidth="1"/>
    <col min="15357" max="15357" width="21.7109375" customWidth="1"/>
    <col min="15358" max="15358" width="13.85546875" customWidth="1"/>
    <col min="15359" max="15359" width="15.7109375" customWidth="1"/>
    <col min="15360" max="15360" width="10.140625" customWidth="1"/>
    <col min="15361" max="15361" width="10.7109375" customWidth="1"/>
    <col min="15362" max="15362" width="11.28515625" customWidth="1"/>
    <col min="15363" max="15363" width="11.7109375" customWidth="1"/>
    <col min="15364" max="15364" width="13.7109375" customWidth="1"/>
    <col min="15365" max="15365" width="11" customWidth="1"/>
    <col min="15366" max="15366" width="10.140625" customWidth="1"/>
    <col min="15367" max="15367" width="12.42578125" customWidth="1"/>
    <col min="15368" max="15368" width="16.7109375" customWidth="1"/>
    <col min="15369" max="15369" width="22.85546875" customWidth="1"/>
    <col min="15613" max="15613" width="21.7109375" customWidth="1"/>
    <col min="15614" max="15614" width="13.85546875" customWidth="1"/>
    <col min="15615" max="15615" width="15.7109375" customWidth="1"/>
    <col min="15616" max="15616" width="10.140625" customWidth="1"/>
    <col min="15617" max="15617" width="10.7109375" customWidth="1"/>
    <col min="15618" max="15618" width="11.28515625" customWidth="1"/>
    <col min="15619" max="15619" width="11.7109375" customWidth="1"/>
    <col min="15620" max="15620" width="13.7109375" customWidth="1"/>
    <col min="15621" max="15621" width="11" customWidth="1"/>
    <col min="15622" max="15622" width="10.140625" customWidth="1"/>
    <col min="15623" max="15623" width="12.42578125" customWidth="1"/>
    <col min="15624" max="15624" width="16.7109375" customWidth="1"/>
    <col min="15625" max="15625" width="22.85546875" customWidth="1"/>
    <col min="15869" max="15869" width="21.7109375" customWidth="1"/>
    <col min="15870" max="15870" width="13.85546875" customWidth="1"/>
    <col min="15871" max="15871" width="15.7109375" customWidth="1"/>
    <col min="15872" max="15872" width="10.140625" customWidth="1"/>
    <col min="15873" max="15873" width="10.7109375" customWidth="1"/>
    <col min="15874" max="15874" width="11.28515625" customWidth="1"/>
    <col min="15875" max="15875" width="11.7109375" customWidth="1"/>
    <col min="15876" max="15876" width="13.7109375" customWidth="1"/>
    <col min="15877" max="15877" width="11" customWidth="1"/>
    <col min="15878" max="15878" width="10.140625" customWidth="1"/>
    <col min="15879" max="15879" width="12.42578125" customWidth="1"/>
    <col min="15880" max="15880" width="16.7109375" customWidth="1"/>
    <col min="15881" max="15881" width="22.85546875" customWidth="1"/>
    <col min="16125" max="16125" width="21.7109375" customWidth="1"/>
    <col min="16126" max="16126" width="13.85546875" customWidth="1"/>
    <col min="16127" max="16127" width="15.7109375" customWidth="1"/>
    <col min="16128" max="16128" width="10.140625" customWidth="1"/>
    <col min="16129" max="16129" width="10.7109375" customWidth="1"/>
    <col min="16130" max="16130" width="11.28515625" customWidth="1"/>
    <col min="16131" max="16131" width="11.7109375" customWidth="1"/>
    <col min="16132" max="16132" width="13.7109375" customWidth="1"/>
    <col min="16133" max="16133" width="11" customWidth="1"/>
    <col min="16134" max="16134" width="10.140625" customWidth="1"/>
    <col min="16135" max="16135" width="12.42578125" customWidth="1"/>
    <col min="16136" max="16136" width="16.7109375" customWidth="1"/>
    <col min="16137" max="16137" width="22.85546875" customWidth="1"/>
  </cols>
  <sheetData>
    <row r="1" spans="1:16" x14ac:dyDescent="0.25">
      <c r="A1" s="2"/>
      <c r="B1" s="1"/>
      <c r="C1" s="2"/>
      <c r="D1" s="2"/>
      <c r="E1" s="2"/>
      <c r="F1" s="2"/>
      <c r="G1" s="1"/>
      <c r="H1" s="114"/>
      <c r="I1" s="1"/>
      <c r="J1" s="137"/>
      <c r="K1" s="13"/>
      <c r="L1" s="1"/>
      <c r="M1" s="1"/>
    </row>
    <row r="2" spans="1:16" x14ac:dyDescent="0.25">
      <c r="A2" s="2"/>
      <c r="B2" s="1"/>
      <c r="C2" s="2"/>
      <c r="D2" s="2"/>
      <c r="E2" s="2"/>
      <c r="F2" s="2"/>
      <c r="G2" s="1"/>
      <c r="H2" s="114"/>
      <c r="I2" s="1"/>
      <c r="J2" s="137"/>
      <c r="K2" s="13"/>
      <c r="L2" s="1"/>
      <c r="M2" s="1"/>
    </row>
    <row r="3" spans="1:16" ht="15.75" thickBot="1" x14ac:dyDescent="0.3">
      <c r="A3" s="2"/>
      <c r="B3" s="1"/>
      <c r="C3" s="2"/>
      <c r="D3" s="2"/>
      <c r="E3" s="2"/>
      <c r="F3" s="2"/>
      <c r="G3" s="1"/>
      <c r="H3" s="114"/>
      <c r="I3" s="1"/>
      <c r="J3" s="2"/>
      <c r="K3" s="14"/>
      <c r="L3" s="1"/>
      <c r="M3" s="1"/>
    </row>
    <row r="4" spans="1:16" ht="26.25" x14ac:dyDescent="0.25">
      <c r="A4" s="256" t="s">
        <v>0</v>
      </c>
      <c r="B4" s="257"/>
      <c r="C4" s="257"/>
      <c r="D4" s="257"/>
      <c r="E4" s="257"/>
      <c r="F4" s="257"/>
      <c r="G4" s="257"/>
      <c r="H4" s="257"/>
      <c r="I4" s="257"/>
      <c r="J4" s="257"/>
      <c r="K4" s="257"/>
      <c r="L4" s="257"/>
      <c r="M4" s="257"/>
      <c r="N4" s="257"/>
      <c r="O4" s="257"/>
      <c r="P4" s="258"/>
    </row>
    <row r="5" spans="1:16" ht="17.25" customHeight="1" x14ac:dyDescent="0.25">
      <c r="A5" s="274" t="s">
        <v>1</v>
      </c>
      <c r="B5" s="274"/>
      <c r="C5" s="274"/>
      <c r="D5" s="274"/>
      <c r="E5" s="274"/>
      <c r="F5" s="274"/>
      <c r="G5" s="274"/>
      <c r="H5" s="274"/>
      <c r="I5" s="274"/>
      <c r="J5" s="274"/>
      <c r="K5" s="274"/>
      <c r="L5" s="274"/>
      <c r="M5" s="274"/>
      <c r="N5" s="274"/>
      <c r="O5" s="274"/>
      <c r="P5" s="274"/>
    </row>
    <row r="6" spans="1:16" ht="49.5" customHeight="1" x14ac:dyDescent="0.25">
      <c r="A6" s="275" t="s">
        <v>2</v>
      </c>
      <c r="B6" s="275"/>
      <c r="C6" s="275"/>
      <c r="D6" s="275"/>
      <c r="E6" s="275"/>
      <c r="F6" s="275"/>
      <c r="G6" s="275"/>
      <c r="H6" s="275"/>
      <c r="I6" s="275"/>
      <c r="J6" s="275"/>
      <c r="K6" s="275"/>
      <c r="L6" s="275"/>
      <c r="M6" s="275"/>
      <c r="N6" s="275"/>
      <c r="O6" s="275"/>
      <c r="P6" s="275"/>
    </row>
    <row r="7" spans="1:16" ht="56.25" customHeight="1" x14ac:dyDescent="0.25">
      <c r="A7" s="276" t="s">
        <v>3</v>
      </c>
      <c r="B7" s="276"/>
      <c r="C7" s="276"/>
      <c r="D7" s="276"/>
      <c r="E7" s="276"/>
      <c r="F7" s="276"/>
      <c r="G7" s="276"/>
      <c r="H7" s="276"/>
      <c r="I7" s="276"/>
      <c r="J7" s="276"/>
      <c r="K7" s="276"/>
      <c r="L7" s="276"/>
      <c r="M7" s="276"/>
      <c r="N7" s="276"/>
      <c r="O7" s="276"/>
      <c r="P7" s="276"/>
    </row>
    <row r="8" spans="1:16" ht="41.25" customHeight="1" x14ac:dyDescent="0.25">
      <c r="A8" s="277" t="s">
        <v>4</v>
      </c>
      <c r="B8" s="277" t="s">
        <v>5</v>
      </c>
      <c r="C8" s="284" t="s">
        <v>6</v>
      </c>
      <c r="D8" s="286" t="s">
        <v>7</v>
      </c>
      <c r="E8" s="286"/>
      <c r="F8" s="286"/>
      <c r="G8" s="286"/>
      <c r="H8" s="286"/>
      <c r="I8" s="287" t="s">
        <v>8</v>
      </c>
      <c r="J8" s="287"/>
      <c r="K8" s="287"/>
      <c r="L8" s="277" t="s">
        <v>9</v>
      </c>
      <c r="M8" s="277" t="s">
        <v>10</v>
      </c>
      <c r="N8" s="266" t="s">
        <v>11</v>
      </c>
      <c r="O8" s="267"/>
      <c r="P8" s="267"/>
    </row>
    <row r="9" spans="1:16" ht="57.75" customHeight="1" x14ac:dyDescent="0.25">
      <c r="A9" s="277"/>
      <c r="B9" s="277"/>
      <c r="C9" s="284"/>
      <c r="D9" s="192" t="s">
        <v>12</v>
      </c>
      <c r="E9" s="192" t="s">
        <v>13</v>
      </c>
      <c r="F9" s="192" t="s">
        <v>14</v>
      </c>
      <c r="G9" s="192" t="s">
        <v>15</v>
      </c>
      <c r="H9" s="192" t="s">
        <v>16</v>
      </c>
      <c r="I9" s="193" t="s">
        <v>17</v>
      </c>
      <c r="J9" s="194" t="s">
        <v>18</v>
      </c>
      <c r="K9" s="194" t="s">
        <v>19</v>
      </c>
      <c r="L9" s="277"/>
      <c r="M9" s="277"/>
      <c r="N9" s="195" t="s">
        <v>20</v>
      </c>
      <c r="O9" s="195" t="s">
        <v>21</v>
      </c>
      <c r="P9" s="195" t="s">
        <v>22</v>
      </c>
    </row>
    <row r="10" spans="1:16" ht="33.75" customHeight="1" x14ac:dyDescent="0.25">
      <c r="A10" s="261" t="s">
        <v>23</v>
      </c>
      <c r="B10" s="261"/>
      <c r="C10" s="261"/>
      <c r="D10" s="262"/>
      <c r="E10" s="262"/>
      <c r="F10" s="262"/>
      <c r="G10" s="262"/>
      <c r="H10" s="262"/>
      <c r="I10" s="196"/>
      <c r="J10" s="197"/>
      <c r="K10" s="105"/>
      <c r="L10" s="122"/>
      <c r="M10" s="122"/>
      <c r="N10" s="122"/>
      <c r="O10" s="105"/>
      <c r="P10" s="105"/>
    </row>
    <row r="11" spans="1:16" ht="74.25" customHeight="1" x14ac:dyDescent="0.25">
      <c r="A11" s="198" t="s">
        <v>24</v>
      </c>
      <c r="B11" s="17" t="s">
        <v>25</v>
      </c>
      <c r="C11" s="93" t="s">
        <v>26</v>
      </c>
      <c r="D11" s="126">
        <v>3</v>
      </c>
      <c r="E11" s="126">
        <v>3</v>
      </c>
      <c r="F11" s="126">
        <v>3</v>
      </c>
      <c r="G11" s="126">
        <v>3</v>
      </c>
      <c r="H11" s="17">
        <f>D11+E11+F11+G11</f>
        <v>12</v>
      </c>
      <c r="I11" s="125" t="s">
        <v>27</v>
      </c>
      <c r="J11" s="125" t="s">
        <v>27</v>
      </c>
      <c r="K11" s="18" t="s">
        <v>27</v>
      </c>
      <c r="L11" s="17" t="s">
        <v>28</v>
      </c>
      <c r="M11" s="17" t="s">
        <v>29</v>
      </c>
      <c r="N11" s="9" t="s">
        <v>30</v>
      </c>
      <c r="O11" s="7" t="s">
        <v>31</v>
      </c>
      <c r="P11" s="7" t="s">
        <v>32</v>
      </c>
    </row>
    <row r="12" spans="1:16" ht="66" customHeight="1" x14ac:dyDescent="0.25">
      <c r="A12" s="198" t="s">
        <v>33</v>
      </c>
      <c r="B12" s="17" t="s">
        <v>25</v>
      </c>
      <c r="C12" s="93" t="s">
        <v>34</v>
      </c>
      <c r="D12" s="126">
        <v>3</v>
      </c>
      <c r="E12" s="126">
        <v>3</v>
      </c>
      <c r="F12" s="126">
        <v>3</v>
      </c>
      <c r="G12" s="126">
        <v>3</v>
      </c>
      <c r="H12" s="17">
        <f t="shared" ref="H12:H23" si="0">D12+E12+F12+G12</f>
        <v>12</v>
      </c>
      <c r="I12" s="125" t="s">
        <v>27</v>
      </c>
      <c r="J12" s="125" t="s">
        <v>27</v>
      </c>
      <c r="K12" s="18" t="s">
        <v>27</v>
      </c>
      <c r="L12" s="17" t="s">
        <v>35</v>
      </c>
      <c r="M12" s="17" t="s">
        <v>36</v>
      </c>
      <c r="N12" s="259" t="s">
        <v>37</v>
      </c>
      <c r="O12" s="268"/>
      <c r="P12" s="268"/>
    </row>
    <row r="13" spans="1:16" ht="108" customHeight="1" x14ac:dyDescent="0.25">
      <c r="A13" s="198" t="s">
        <v>38</v>
      </c>
      <c r="B13" s="17" t="s">
        <v>25</v>
      </c>
      <c r="C13" s="93" t="s">
        <v>39</v>
      </c>
      <c r="D13" s="126">
        <v>1</v>
      </c>
      <c r="E13" s="126">
        <v>1</v>
      </c>
      <c r="F13" s="126">
        <v>1</v>
      </c>
      <c r="G13" s="126">
        <v>1</v>
      </c>
      <c r="H13" s="17">
        <f t="shared" si="0"/>
        <v>4</v>
      </c>
      <c r="I13" s="125" t="s">
        <v>27</v>
      </c>
      <c r="J13" s="125" t="s">
        <v>27</v>
      </c>
      <c r="K13" s="18" t="s">
        <v>27</v>
      </c>
      <c r="L13" s="17" t="s">
        <v>40</v>
      </c>
      <c r="M13" s="17" t="s">
        <v>41</v>
      </c>
      <c r="N13" s="268"/>
      <c r="O13" s="268"/>
      <c r="P13" s="268"/>
    </row>
    <row r="14" spans="1:16" ht="48.75" customHeight="1" x14ac:dyDescent="0.25">
      <c r="A14" s="198" t="s">
        <v>42</v>
      </c>
      <c r="B14" s="17" t="s">
        <v>25</v>
      </c>
      <c r="C14" s="93" t="s">
        <v>43</v>
      </c>
      <c r="D14" s="126">
        <v>3</v>
      </c>
      <c r="E14" s="126">
        <v>3</v>
      </c>
      <c r="F14" s="126">
        <v>3</v>
      </c>
      <c r="G14" s="126">
        <v>3</v>
      </c>
      <c r="H14" s="17">
        <f t="shared" si="0"/>
        <v>12</v>
      </c>
      <c r="I14" s="125" t="s">
        <v>27</v>
      </c>
      <c r="J14" s="125" t="s">
        <v>27</v>
      </c>
      <c r="K14" s="18" t="s">
        <v>27</v>
      </c>
      <c r="L14" s="17" t="s">
        <v>44</v>
      </c>
      <c r="M14" s="17" t="s">
        <v>45</v>
      </c>
      <c r="N14" s="268"/>
      <c r="O14" s="268"/>
      <c r="P14" s="268"/>
    </row>
    <row r="15" spans="1:16" ht="59.25" customHeight="1" x14ac:dyDescent="0.25">
      <c r="A15" s="198" t="s">
        <v>46</v>
      </c>
      <c r="B15" s="17" t="s">
        <v>25</v>
      </c>
      <c r="C15" s="93" t="s">
        <v>47</v>
      </c>
      <c r="D15" s="126">
        <v>3</v>
      </c>
      <c r="E15" s="126">
        <v>3</v>
      </c>
      <c r="F15" s="126">
        <v>3</v>
      </c>
      <c r="G15" s="126">
        <v>3</v>
      </c>
      <c r="H15" s="17">
        <f t="shared" si="0"/>
        <v>12</v>
      </c>
      <c r="I15" s="125" t="s">
        <v>27</v>
      </c>
      <c r="J15" s="125" t="s">
        <v>27</v>
      </c>
      <c r="K15" s="18" t="s">
        <v>27</v>
      </c>
      <c r="L15" s="17" t="s">
        <v>48</v>
      </c>
      <c r="M15" s="17" t="s">
        <v>49</v>
      </c>
      <c r="N15" s="268"/>
      <c r="O15" s="268"/>
      <c r="P15" s="268"/>
    </row>
    <row r="16" spans="1:16" ht="93.75" customHeight="1" x14ac:dyDescent="0.25">
      <c r="A16" s="198" t="s">
        <v>50</v>
      </c>
      <c r="B16" s="17" t="s">
        <v>25</v>
      </c>
      <c r="C16" s="93" t="s">
        <v>51</v>
      </c>
      <c r="D16" s="126">
        <v>3</v>
      </c>
      <c r="E16" s="126">
        <v>3</v>
      </c>
      <c r="F16" s="126">
        <v>3</v>
      </c>
      <c r="G16" s="126">
        <v>3</v>
      </c>
      <c r="H16" s="17">
        <f t="shared" si="0"/>
        <v>12</v>
      </c>
      <c r="I16" s="125" t="s">
        <v>27</v>
      </c>
      <c r="J16" s="125" t="s">
        <v>27</v>
      </c>
      <c r="K16" s="18" t="s">
        <v>27</v>
      </c>
      <c r="L16" s="17" t="s">
        <v>52</v>
      </c>
      <c r="M16" s="17" t="s">
        <v>53</v>
      </c>
      <c r="N16" s="268"/>
      <c r="O16" s="268"/>
      <c r="P16" s="268"/>
    </row>
    <row r="17" spans="1:16" ht="60" customHeight="1" x14ac:dyDescent="0.25">
      <c r="A17" s="198" t="s">
        <v>54</v>
      </c>
      <c r="B17" s="17" t="s">
        <v>25</v>
      </c>
      <c r="C17" s="93" t="s">
        <v>55</v>
      </c>
      <c r="D17" s="126">
        <v>1</v>
      </c>
      <c r="E17" s="126">
        <v>3</v>
      </c>
      <c r="F17" s="126">
        <v>3</v>
      </c>
      <c r="G17" s="126">
        <v>2</v>
      </c>
      <c r="H17" s="17">
        <f t="shared" si="0"/>
        <v>9</v>
      </c>
      <c r="I17" s="125" t="s">
        <v>27</v>
      </c>
      <c r="J17" s="125" t="s">
        <v>27</v>
      </c>
      <c r="K17" s="18" t="s">
        <v>27</v>
      </c>
      <c r="L17" s="17" t="s">
        <v>56</v>
      </c>
      <c r="M17" s="17" t="s">
        <v>57</v>
      </c>
      <c r="N17" s="268"/>
      <c r="O17" s="268"/>
      <c r="P17" s="268"/>
    </row>
    <row r="18" spans="1:16" ht="34.5" customHeight="1" x14ac:dyDescent="0.25">
      <c r="A18" s="263" t="s">
        <v>58</v>
      </c>
      <c r="B18" s="263"/>
      <c r="C18" s="263"/>
      <c r="D18" s="262"/>
      <c r="E18" s="262"/>
      <c r="F18" s="262"/>
      <c r="G18" s="262"/>
      <c r="H18" s="262"/>
      <c r="I18" s="199"/>
      <c r="J18" s="200"/>
      <c r="K18" s="201"/>
      <c r="L18" s="202"/>
      <c r="M18" s="202"/>
      <c r="N18" s="202"/>
      <c r="O18" s="201"/>
      <c r="P18" s="201"/>
    </row>
    <row r="19" spans="1:16" ht="60" customHeight="1" x14ac:dyDescent="0.25">
      <c r="A19" s="198" t="s">
        <v>59</v>
      </c>
      <c r="B19" s="17" t="s">
        <v>60</v>
      </c>
      <c r="C19" s="93" t="s">
        <v>61</v>
      </c>
      <c r="D19" s="124">
        <v>0.1</v>
      </c>
      <c r="E19" s="124">
        <v>0.35</v>
      </c>
      <c r="F19" s="124">
        <v>0.4</v>
      </c>
      <c r="G19" s="124">
        <v>0.1</v>
      </c>
      <c r="H19" s="20">
        <f>D19+E19+F19+G19</f>
        <v>0.95</v>
      </c>
      <c r="I19" s="125" t="s">
        <v>27</v>
      </c>
      <c r="J19" s="125" t="s">
        <v>27</v>
      </c>
      <c r="K19" s="18" t="s">
        <v>27</v>
      </c>
      <c r="L19" s="17" t="s">
        <v>62</v>
      </c>
      <c r="M19" s="17" t="s">
        <v>63</v>
      </c>
      <c r="N19" s="259" t="s">
        <v>64</v>
      </c>
      <c r="O19" s="268"/>
      <c r="P19" s="268"/>
    </row>
    <row r="20" spans="1:16" ht="60" customHeight="1" x14ac:dyDescent="0.25">
      <c r="A20" s="198" t="s">
        <v>65</v>
      </c>
      <c r="B20" s="17" t="s">
        <v>60</v>
      </c>
      <c r="C20" s="93" t="s">
        <v>66</v>
      </c>
      <c r="D20" s="127"/>
      <c r="E20" s="127"/>
      <c r="F20" s="127"/>
      <c r="G20" s="127"/>
      <c r="H20" s="20">
        <f>95%</f>
        <v>0.95</v>
      </c>
      <c r="I20" s="125" t="s">
        <v>27</v>
      </c>
      <c r="J20" s="125" t="s">
        <v>27</v>
      </c>
      <c r="K20" s="18" t="s">
        <v>27</v>
      </c>
      <c r="L20" s="17" t="s">
        <v>67</v>
      </c>
      <c r="M20" s="17" t="s">
        <v>68</v>
      </c>
      <c r="N20" s="268"/>
      <c r="O20" s="268"/>
      <c r="P20" s="268"/>
    </row>
    <row r="21" spans="1:16" ht="60" customHeight="1" x14ac:dyDescent="0.25">
      <c r="A21" s="198" t="s">
        <v>69</v>
      </c>
      <c r="B21" s="17" t="s">
        <v>60</v>
      </c>
      <c r="C21" s="93" t="s">
        <v>66</v>
      </c>
      <c r="D21" s="124">
        <v>0.2</v>
      </c>
      <c r="E21" s="124">
        <v>0.25</v>
      </c>
      <c r="F21" s="124">
        <v>0.25</v>
      </c>
      <c r="G21" s="124">
        <v>0.25</v>
      </c>
      <c r="H21" s="20">
        <f t="shared" si="0"/>
        <v>0.95</v>
      </c>
      <c r="I21" s="125" t="s">
        <v>27</v>
      </c>
      <c r="J21" s="125" t="s">
        <v>27</v>
      </c>
      <c r="K21" s="18" t="s">
        <v>27</v>
      </c>
      <c r="L21" s="17" t="s">
        <v>70</v>
      </c>
      <c r="M21" s="17" t="s">
        <v>71</v>
      </c>
      <c r="N21" s="268"/>
      <c r="O21" s="268"/>
      <c r="P21" s="268"/>
    </row>
    <row r="22" spans="1:16" ht="60" customHeight="1" x14ac:dyDescent="0.25">
      <c r="A22" s="198" t="s">
        <v>72</v>
      </c>
      <c r="B22" s="17" t="s">
        <v>25</v>
      </c>
      <c r="C22" s="93" t="s">
        <v>73</v>
      </c>
      <c r="D22" s="126">
        <v>3</v>
      </c>
      <c r="E22" s="126">
        <v>3</v>
      </c>
      <c r="F22" s="126">
        <v>3</v>
      </c>
      <c r="G22" s="126">
        <v>3</v>
      </c>
      <c r="H22" s="17">
        <f t="shared" si="0"/>
        <v>12</v>
      </c>
      <c r="I22" s="125" t="s">
        <v>27</v>
      </c>
      <c r="J22" s="125" t="s">
        <v>27</v>
      </c>
      <c r="K22" s="18" t="s">
        <v>27</v>
      </c>
      <c r="L22" s="17" t="s">
        <v>73</v>
      </c>
      <c r="M22" s="17" t="s">
        <v>74</v>
      </c>
      <c r="N22" s="268"/>
      <c r="O22" s="268"/>
      <c r="P22" s="268"/>
    </row>
    <row r="23" spans="1:16" ht="60" customHeight="1" x14ac:dyDescent="0.25">
      <c r="A23" s="198" t="s">
        <v>75</v>
      </c>
      <c r="B23" s="17" t="s">
        <v>76</v>
      </c>
      <c r="C23" s="93" t="s">
        <v>77</v>
      </c>
      <c r="D23" s="126">
        <v>1</v>
      </c>
      <c r="E23" s="126">
        <v>0</v>
      </c>
      <c r="F23" s="126">
        <v>0</v>
      </c>
      <c r="G23" s="126">
        <v>0</v>
      </c>
      <c r="H23" s="17">
        <f t="shared" si="0"/>
        <v>1</v>
      </c>
      <c r="I23" s="125" t="s">
        <v>27</v>
      </c>
      <c r="J23" s="125" t="s">
        <v>27</v>
      </c>
      <c r="K23" s="18" t="s">
        <v>27</v>
      </c>
      <c r="L23" s="17" t="s">
        <v>78</v>
      </c>
      <c r="M23" s="17" t="s">
        <v>79</v>
      </c>
      <c r="N23" s="268"/>
      <c r="O23" s="268"/>
      <c r="P23" s="268"/>
    </row>
    <row r="24" spans="1:16" ht="30.75" customHeight="1" x14ac:dyDescent="0.25">
      <c r="A24" s="285" t="s">
        <v>80</v>
      </c>
      <c r="B24" s="285"/>
      <c r="C24" s="285"/>
      <c r="D24" s="285"/>
      <c r="E24" s="285"/>
      <c r="F24" s="285"/>
      <c r="G24" s="285"/>
      <c r="H24" s="285"/>
      <c r="I24" s="285"/>
      <c r="J24" s="285"/>
      <c r="K24" s="285"/>
      <c r="L24" s="285"/>
      <c r="M24" s="285"/>
      <c r="N24" s="285"/>
      <c r="O24" s="285"/>
      <c r="P24" s="285"/>
    </row>
    <row r="25" spans="1:16" ht="60" customHeight="1" x14ac:dyDescent="0.25">
      <c r="A25" s="198" t="s">
        <v>81</v>
      </c>
      <c r="B25" s="17" t="s">
        <v>82</v>
      </c>
      <c r="C25" s="93" t="s">
        <v>83</v>
      </c>
      <c r="D25" s="123"/>
      <c r="E25" s="123"/>
      <c r="F25" s="123"/>
      <c r="G25" s="123"/>
      <c r="H25" s="19">
        <v>1</v>
      </c>
      <c r="I25" s="125" t="s">
        <v>27</v>
      </c>
      <c r="J25" s="125" t="s">
        <v>27</v>
      </c>
      <c r="K25" s="18" t="s">
        <v>27</v>
      </c>
      <c r="L25" s="17" t="s">
        <v>84</v>
      </c>
      <c r="M25" s="17" t="s">
        <v>85</v>
      </c>
      <c r="N25" s="259" t="s">
        <v>86</v>
      </c>
      <c r="O25" s="268"/>
      <c r="P25" s="268"/>
    </row>
    <row r="26" spans="1:16" ht="60" customHeight="1" x14ac:dyDescent="0.25">
      <c r="A26" s="198" t="s">
        <v>87</v>
      </c>
      <c r="B26" s="17" t="s">
        <v>82</v>
      </c>
      <c r="C26" s="93" t="s">
        <v>88</v>
      </c>
      <c r="D26" s="124">
        <v>0.1</v>
      </c>
      <c r="E26" s="124">
        <v>0.4</v>
      </c>
      <c r="F26" s="124">
        <v>0.25</v>
      </c>
      <c r="G26" s="124">
        <v>0.25</v>
      </c>
      <c r="H26" s="19">
        <f>SUM(D26:G26)</f>
        <v>1</v>
      </c>
      <c r="I26" s="125" t="s">
        <v>27</v>
      </c>
      <c r="J26" s="125" t="s">
        <v>27</v>
      </c>
      <c r="K26" s="18" t="s">
        <v>27</v>
      </c>
      <c r="L26" s="17" t="s">
        <v>84</v>
      </c>
      <c r="M26" s="17" t="s">
        <v>89</v>
      </c>
      <c r="N26" s="268"/>
      <c r="O26" s="268"/>
      <c r="P26" s="268"/>
    </row>
    <row r="27" spans="1:16" ht="60" customHeight="1" x14ac:dyDescent="0.25">
      <c r="A27" s="198" t="s">
        <v>90</v>
      </c>
      <c r="B27" s="17" t="s">
        <v>82</v>
      </c>
      <c r="C27" s="93" t="s">
        <v>91</v>
      </c>
      <c r="D27" s="123"/>
      <c r="E27" s="123"/>
      <c r="F27" s="123"/>
      <c r="G27" s="123"/>
      <c r="H27" s="19">
        <v>0.95</v>
      </c>
      <c r="I27" s="125" t="s">
        <v>27</v>
      </c>
      <c r="J27" s="125" t="s">
        <v>27</v>
      </c>
      <c r="K27" s="18" t="s">
        <v>27</v>
      </c>
      <c r="L27" s="17" t="s">
        <v>84</v>
      </c>
      <c r="M27" s="17" t="s">
        <v>92</v>
      </c>
      <c r="N27" s="268"/>
      <c r="O27" s="268"/>
      <c r="P27" s="268"/>
    </row>
    <row r="28" spans="1:16" ht="60" customHeight="1" x14ac:dyDescent="0.25">
      <c r="A28" s="198" t="s">
        <v>93</v>
      </c>
      <c r="B28" s="17" t="s">
        <v>76</v>
      </c>
      <c r="C28" s="93" t="s">
        <v>94</v>
      </c>
      <c r="D28" s="124">
        <v>0.1</v>
      </c>
      <c r="E28" s="124">
        <v>0.4</v>
      </c>
      <c r="F28" s="124">
        <v>0.25</v>
      </c>
      <c r="G28" s="124">
        <v>0.25</v>
      </c>
      <c r="H28" s="19">
        <f>SUM(D28:G28)</f>
        <v>1</v>
      </c>
      <c r="I28" s="125" t="s">
        <v>27</v>
      </c>
      <c r="J28" s="125" t="s">
        <v>27</v>
      </c>
      <c r="K28" s="18" t="s">
        <v>27</v>
      </c>
      <c r="L28" s="17" t="s">
        <v>95</v>
      </c>
      <c r="M28" s="17" t="s">
        <v>96</v>
      </c>
      <c r="N28" s="268"/>
      <c r="O28" s="268"/>
      <c r="P28" s="268"/>
    </row>
    <row r="29" spans="1:16" ht="60" customHeight="1" x14ac:dyDescent="0.25">
      <c r="A29" s="198" t="s">
        <v>97</v>
      </c>
      <c r="B29" s="17" t="s">
        <v>76</v>
      </c>
      <c r="C29" s="93" t="s">
        <v>98</v>
      </c>
      <c r="D29" s="124">
        <v>0.1</v>
      </c>
      <c r="E29" s="124">
        <v>0.4</v>
      </c>
      <c r="F29" s="124">
        <v>0.25</v>
      </c>
      <c r="G29" s="124">
        <v>0.25</v>
      </c>
      <c r="H29" s="19">
        <v>1</v>
      </c>
      <c r="I29" s="125" t="s">
        <v>27</v>
      </c>
      <c r="J29" s="125" t="s">
        <v>27</v>
      </c>
      <c r="K29" s="18" t="s">
        <v>27</v>
      </c>
      <c r="L29" s="17" t="s">
        <v>95</v>
      </c>
      <c r="M29" s="17" t="s">
        <v>99</v>
      </c>
      <c r="N29" s="268"/>
      <c r="O29" s="268"/>
      <c r="P29" s="268"/>
    </row>
    <row r="30" spans="1:16" ht="60" customHeight="1" x14ac:dyDescent="0.25">
      <c r="A30" s="198" t="s">
        <v>100</v>
      </c>
      <c r="B30" s="17" t="s">
        <v>76</v>
      </c>
      <c r="C30" s="93" t="s">
        <v>101</v>
      </c>
      <c r="D30" s="124">
        <v>0.1</v>
      </c>
      <c r="E30" s="124">
        <v>0.4</v>
      </c>
      <c r="F30" s="124">
        <v>0.25</v>
      </c>
      <c r="G30" s="124">
        <v>0.25</v>
      </c>
      <c r="H30" s="19">
        <f>SUM(D30:G30)</f>
        <v>1</v>
      </c>
      <c r="I30" s="125" t="s">
        <v>27</v>
      </c>
      <c r="J30" s="125" t="s">
        <v>27</v>
      </c>
      <c r="K30" s="18" t="s">
        <v>27</v>
      </c>
      <c r="L30" s="17" t="s">
        <v>102</v>
      </c>
      <c r="M30" s="17" t="s">
        <v>103</v>
      </c>
      <c r="N30" s="268"/>
      <c r="O30" s="268"/>
      <c r="P30" s="268"/>
    </row>
    <row r="31" spans="1:16" ht="117.75" customHeight="1" x14ac:dyDescent="0.25">
      <c r="A31" s="198" t="s">
        <v>104</v>
      </c>
      <c r="B31" s="17" t="s">
        <v>82</v>
      </c>
      <c r="C31" s="93" t="s">
        <v>105</v>
      </c>
      <c r="D31" s="124">
        <v>0</v>
      </c>
      <c r="E31" s="124">
        <v>0.5</v>
      </c>
      <c r="F31" s="124">
        <v>0.45</v>
      </c>
      <c r="G31" s="124">
        <v>0</v>
      </c>
      <c r="H31" s="19">
        <f>SUM(D31:G31)</f>
        <v>0.95</v>
      </c>
      <c r="I31" s="125" t="s">
        <v>27</v>
      </c>
      <c r="J31" s="125" t="s">
        <v>27</v>
      </c>
      <c r="K31" s="18" t="s">
        <v>27</v>
      </c>
      <c r="L31" s="17" t="s">
        <v>106</v>
      </c>
      <c r="M31" s="17" t="s">
        <v>107</v>
      </c>
      <c r="N31" s="268"/>
      <c r="O31" s="268"/>
      <c r="P31" s="268"/>
    </row>
    <row r="32" spans="1:16" ht="117.75" customHeight="1" x14ac:dyDescent="0.25">
      <c r="A32" s="198" t="s">
        <v>108</v>
      </c>
      <c r="B32" s="17" t="s">
        <v>109</v>
      </c>
      <c r="C32" s="93" t="s">
        <v>110</v>
      </c>
      <c r="D32" s="124">
        <v>0</v>
      </c>
      <c r="E32" s="124">
        <v>0.5</v>
      </c>
      <c r="F32" s="124">
        <v>0.5</v>
      </c>
      <c r="G32" s="124">
        <v>0</v>
      </c>
      <c r="H32" s="19">
        <f>SUM(D32:G32)</f>
        <v>1</v>
      </c>
      <c r="I32" s="125" t="s">
        <v>27</v>
      </c>
      <c r="J32" s="125" t="s">
        <v>27</v>
      </c>
      <c r="K32" s="18" t="s">
        <v>27</v>
      </c>
      <c r="L32" s="17" t="s">
        <v>111</v>
      </c>
      <c r="M32" s="17" t="s">
        <v>112</v>
      </c>
      <c r="N32" s="268"/>
      <c r="O32" s="268"/>
      <c r="P32" s="268"/>
    </row>
    <row r="33" spans="1:16" ht="60" customHeight="1" x14ac:dyDescent="0.25">
      <c r="A33" s="198" t="s">
        <v>113</v>
      </c>
      <c r="B33" s="17" t="s">
        <v>109</v>
      </c>
      <c r="C33" s="93" t="s">
        <v>114</v>
      </c>
      <c r="D33" s="124"/>
      <c r="E33" s="124"/>
      <c r="F33" s="124"/>
      <c r="G33" s="124"/>
      <c r="H33" s="19">
        <v>0.9</v>
      </c>
      <c r="I33" s="125" t="s">
        <v>27</v>
      </c>
      <c r="J33" s="125" t="s">
        <v>27</v>
      </c>
      <c r="K33" s="18" t="s">
        <v>27</v>
      </c>
      <c r="L33" s="17" t="s">
        <v>115</v>
      </c>
      <c r="M33" s="17" t="s">
        <v>116</v>
      </c>
      <c r="N33" s="268"/>
      <c r="O33" s="268"/>
      <c r="P33" s="268"/>
    </row>
    <row r="34" spans="1:16" ht="60" customHeight="1" x14ac:dyDescent="0.25">
      <c r="A34" s="198" t="s">
        <v>117</v>
      </c>
      <c r="B34" s="17" t="s">
        <v>118</v>
      </c>
      <c r="C34" s="93" t="s">
        <v>119</v>
      </c>
      <c r="D34" s="124"/>
      <c r="E34" s="124">
        <v>0.5</v>
      </c>
      <c r="F34" s="124">
        <v>0.45</v>
      </c>
      <c r="G34" s="124"/>
      <c r="H34" s="19">
        <v>0.9</v>
      </c>
      <c r="I34" s="125" t="s">
        <v>27</v>
      </c>
      <c r="J34" s="125" t="s">
        <v>27</v>
      </c>
      <c r="K34" s="18" t="s">
        <v>27</v>
      </c>
      <c r="L34" s="17" t="s">
        <v>120</v>
      </c>
      <c r="M34" s="17" t="s">
        <v>121</v>
      </c>
      <c r="N34" s="268"/>
      <c r="O34" s="268"/>
      <c r="P34" s="268"/>
    </row>
    <row r="35" spans="1:16" ht="81.75" customHeight="1" x14ac:dyDescent="0.25">
      <c r="A35" s="198" t="s">
        <v>122</v>
      </c>
      <c r="B35" s="17" t="s">
        <v>123</v>
      </c>
      <c r="C35" s="93" t="s">
        <v>124</v>
      </c>
      <c r="D35" s="124"/>
      <c r="E35" s="124"/>
      <c r="F35" s="124"/>
      <c r="G35" s="124">
        <v>0.95</v>
      </c>
      <c r="H35" s="19">
        <f>SUM(D35:G35)</f>
        <v>0.95</v>
      </c>
      <c r="I35" s="125" t="s">
        <v>27</v>
      </c>
      <c r="J35" s="125" t="s">
        <v>27</v>
      </c>
      <c r="K35" s="18" t="s">
        <v>27</v>
      </c>
      <c r="L35" s="17" t="s">
        <v>125</v>
      </c>
      <c r="M35" s="17" t="s">
        <v>126</v>
      </c>
      <c r="N35" s="268"/>
      <c r="O35" s="268"/>
      <c r="P35" s="268"/>
    </row>
    <row r="36" spans="1:16" ht="42" customHeight="1" x14ac:dyDescent="0.25">
      <c r="A36" s="290" t="s">
        <v>127</v>
      </c>
      <c r="B36" s="290"/>
      <c r="C36" s="290"/>
      <c r="D36" s="290"/>
      <c r="E36" s="290"/>
      <c r="F36" s="290"/>
      <c r="G36" s="290"/>
      <c r="H36" s="290"/>
      <c r="I36" s="290"/>
      <c r="J36" s="290"/>
      <c r="K36" s="290"/>
      <c r="L36" s="290"/>
      <c r="M36" s="290"/>
      <c r="N36" s="290"/>
      <c r="O36" s="290"/>
      <c r="P36" s="290"/>
    </row>
    <row r="37" spans="1:16" ht="38.25" x14ac:dyDescent="0.25">
      <c r="A37" s="78" t="s">
        <v>128</v>
      </c>
      <c r="B37" s="26" t="s">
        <v>129</v>
      </c>
      <c r="C37" s="78" t="s">
        <v>130</v>
      </c>
      <c r="D37" s="139">
        <v>1</v>
      </c>
      <c r="E37" s="94"/>
      <c r="F37" s="138"/>
      <c r="G37" s="128"/>
      <c r="H37" s="21">
        <f>SUM(D37:G37)</f>
        <v>1</v>
      </c>
      <c r="I37" s="138" t="s">
        <v>27</v>
      </c>
      <c r="J37" s="138" t="s">
        <v>27</v>
      </c>
      <c r="K37" s="22" t="s">
        <v>27</v>
      </c>
      <c r="L37" s="21" t="s">
        <v>131</v>
      </c>
      <c r="M37" s="21" t="s">
        <v>132</v>
      </c>
      <c r="N37" s="292" t="s">
        <v>133</v>
      </c>
      <c r="O37" s="293"/>
      <c r="P37" s="294"/>
    </row>
    <row r="38" spans="1:16" ht="90" x14ac:dyDescent="0.25">
      <c r="A38" s="78" t="s">
        <v>134</v>
      </c>
      <c r="B38" s="26" t="s">
        <v>76</v>
      </c>
      <c r="C38" s="94" t="s">
        <v>135</v>
      </c>
      <c r="D38" s="138">
        <v>1</v>
      </c>
      <c r="E38" s="128" t="s">
        <v>136</v>
      </c>
      <c r="F38" s="128" t="s">
        <v>136</v>
      </c>
      <c r="G38" s="128" t="s">
        <v>136</v>
      </c>
      <c r="H38" s="21">
        <f t="shared" ref="H38:H44" si="1">SUM(D38:G38)</f>
        <v>1</v>
      </c>
      <c r="I38" s="138" t="s">
        <v>27</v>
      </c>
      <c r="J38" s="138" t="s">
        <v>27</v>
      </c>
      <c r="K38" s="22" t="s">
        <v>27</v>
      </c>
      <c r="L38" s="28" t="s">
        <v>137</v>
      </c>
      <c r="M38" s="28" t="s">
        <v>138</v>
      </c>
      <c r="N38" s="295"/>
      <c r="O38" s="296"/>
      <c r="P38" s="297"/>
    </row>
    <row r="39" spans="1:16" ht="90" x14ac:dyDescent="0.25">
      <c r="A39" s="78" t="s">
        <v>139</v>
      </c>
      <c r="B39" s="26" t="s">
        <v>76</v>
      </c>
      <c r="C39" s="94" t="s">
        <v>140</v>
      </c>
      <c r="D39" s="138">
        <v>1</v>
      </c>
      <c r="E39" s="128" t="s">
        <v>136</v>
      </c>
      <c r="F39" s="128" t="s">
        <v>136</v>
      </c>
      <c r="G39" s="128" t="s">
        <v>136</v>
      </c>
      <c r="H39" s="21">
        <f t="shared" si="1"/>
        <v>1</v>
      </c>
      <c r="I39" s="138" t="s">
        <v>27</v>
      </c>
      <c r="J39" s="138" t="s">
        <v>27</v>
      </c>
      <c r="K39" s="22" t="s">
        <v>27</v>
      </c>
      <c r="L39" s="28" t="s">
        <v>141</v>
      </c>
      <c r="M39" s="28" t="s">
        <v>142</v>
      </c>
      <c r="N39" s="295"/>
      <c r="O39" s="296"/>
      <c r="P39" s="297"/>
    </row>
    <row r="40" spans="1:16" ht="63" customHeight="1" x14ac:dyDescent="0.25">
      <c r="A40" s="78" t="s">
        <v>143</v>
      </c>
      <c r="B40" s="26" t="s">
        <v>76</v>
      </c>
      <c r="C40" s="94" t="s">
        <v>144</v>
      </c>
      <c r="D40" s="139" t="s">
        <v>136</v>
      </c>
      <c r="E40" s="129">
        <v>1</v>
      </c>
      <c r="F40" s="129" t="s">
        <v>136</v>
      </c>
      <c r="G40" s="129" t="s">
        <v>136</v>
      </c>
      <c r="H40" s="21">
        <f t="shared" si="1"/>
        <v>1</v>
      </c>
      <c r="I40" s="138" t="s">
        <v>27</v>
      </c>
      <c r="J40" s="138" t="s">
        <v>27</v>
      </c>
      <c r="K40" s="22" t="s">
        <v>27</v>
      </c>
      <c r="L40" s="28" t="s">
        <v>145</v>
      </c>
      <c r="M40" s="28" t="s">
        <v>146</v>
      </c>
      <c r="N40" s="295"/>
      <c r="O40" s="296"/>
      <c r="P40" s="297"/>
    </row>
    <row r="41" spans="1:16" ht="92.25" customHeight="1" x14ac:dyDescent="0.25">
      <c r="A41" s="78" t="s">
        <v>147</v>
      </c>
      <c r="B41" s="26" t="s">
        <v>76</v>
      </c>
      <c r="C41" s="94" t="s">
        <v>148</v>
      </c>
      <c r="D41" s="139" t="s">
        <v>136</v>
      </c>
      <c r="E41" s="129">
        <v>3</v>
      </c>
      <c r="F41" s="129" t="s">
        <v>136</v>
      </c>
      <c r="G41" s="129" t="s">
        <v>136</v>
      </c>
      <c r="H41" s="21">
        <f t="shared" si="1"/>
        <v>3</v>
      </c>
      <c r="I41" s="138" t="s">
        <v>27</v>
      </c>
      <c r="J41" s="138" t="s">
        <v>27</v>
      </c>
      <c r="K41" s="22" t="s">
        <v>27</v>
      </c>
      <c r="L41" s="28" t="s">
        <v>149</v>
      </c>
      <c r="M41" s="203" t="s">
        <v>150</v>
      </c>
      <c r="N41" s="295"/>
      <c r="O41" s="296"/>
      <c r="P41" s="297"/>
    </row>
    <row r="42" spans="1:16" ht="66" customHeight="1" x14ac:dyDescent="0.25">
      <c r="A42" s="78" t="s">
        <v>151</v>
      </c>
      <c r="B42" s="26" t="s">
        <v>25</v>
      </c>
      <c r="C42" s="94" t="s">
        <v>152</v>
      </c>
      <c r="D42" s="139">
        <v>4</v>
      </c>
      <c r="E42" s="129">
        <v>0</v>
      </c>
      <c r="F42" s="129">
        <v>0</v>
      </c>
      <c r="G42" s="129">
        <v>4</v>
      </c>
      <c r="H42" s="21">
        <f t="shared" si="1"/>
        <v>8</v>
      </c>
      <c r="I42" s="138" t="s">
        <v>27</v>
      </c>
      <c r="J42" s="138" t="s">
        <v>27</v>
      </c>
      <c r="K42" s="22" t="s">
        <v>27</v>
      </c>
      <c r="L42" s="28" t="s">
        <v>153</v>
      </c>
      <c r="M42" s="28" t="s">
        <v>154</v>
      </c>
      <c r="N42" s="295"/>
      <c r="O42" s="296"/>
      <c r="P42" s="297"/>
    </row>
    <row r="43" spans="1:16" ht="68.25" customHeight="1" x14ac:dyDescent="0.25">
      <c r="A43" s="78" t="s">
        <v>155</v>
      </c>
      <c r="B43" s="26" t="s">
        <v>76</v>
      </c>
      <c r="C43" s="94" t="s">
        <v>156</v>
      </c>
      <c r="D43" s="139" t="s">
        <v>136</v>
      </c>
      <c r="E43" s="129">
        <v>3</v>
      </c>
      <c r="F43" s="129" t="s">
        <v>136</v>
      </c>
      <c r="G43" s="129">
        <v>3</v>
      </c>
      <c r="H43" s="21">
        <f t="shared" si="1"/>
        <v>6</v>
      </c>
      <c r="I43" s="138">
        <v>3</v>
      </c>
      <c r="J43" s="138"/>
      <c r="K43" s="22">
        <v>3</v>
      </c>
      <c r="L43" s="28" t="s">
        <v>157</v>
      </c>
      <c r="M43" s="28" t="s">
        <v>158</v>
      </c>
      <c r="N43" s="295"/>
      <c r="O43" s="296"/>
      <c r="P43" s="297"/>
    </row>
    <row r="44" spans="1:16" ht="73.5" customHeight="1" x14ac:dyDescent="0.25">
      <c r="A44" s="204" t="s">
        <v>159</v>
      </c>
      <c r="B44" s="26" t="s">
        <v>76</v>
      </c>
      <c r="C44" s="94" t="s">
        <v>160</v>
      </c>
      <c r="D44" s="139">
        <v>3</v>
      </c>
      <c r="E44" s="129">
        <v>3</v>
      </c>
      <c r="F44" s="129">
        <v>3</v>
      </c>
      <c r="G44" s="129">
        <v>3</v>
      </c>
      <c r="H44" s="21">
        <f t="shared" si="1"/>
        <v>12</v>
      </c>
      <c r="I44" s="139" t="s">
        <v>27</v>
      </c>
      <c r="J44" s="139" t="s">
        <v>27</v>
      </c>
      <c r="K44" s="22" t="s">
        <v>27</v>
      </c>
      <c r="L44" s="28" t="s">
        <v>161</v>
      </c>
      <c r="M44" s="28" t="s">
        <v>162</v>
      </c>
      <c r="N44" s="298"/>
      <c r="O44" s="299"/>
      <c r="P44" s="300"/>
    </row>
    <row r="45" spans="1:16" ht="54" customHeight="1" x14ac:dyDescent="0.25">
      <c r="A45" s="280" t="s">
        <v>163</v>
      </c>
      <c r="B45" s="280"/>
      <c r="C45" s="280"/>
      <c r="D45" s="280"/>
      <c r="E45" s="280"/>
      <c r="F45" s="280"/>
      <c r="G45" s="280"/>
      <c r="H45" s="280"/>
      <c r="I45" s="280"/>
      <c r="J45" s="280"/>
      <c r="K45" s="280"/>
      <c r="L45" s="280"/>
      <c r="M45" s="280"/>
      <c r="N45" s="280"/>
      <c r="O45" s="280"/>
      <c r="P45" s="280"/>
    </row>
    <row r="46" spans="1:16" ht="45" x14ac:dyDescent="0.25">
      <c r="A46" s="205" t="s">
        <v>164</v>
      </c>
      <c r="B46" s="32" t="s">
        <v>165</v>
      </c>
      <c r="C46" s="95" t="s">
        <v>166</v>
      </c>
      <c r="D46" s="130">
        <v>5</v>
      </c>
      <c r="E46" s="154">
        <v>5</v>
      </c>
      <c r="F46" s="130">
        <v>10</v>
      </c>
      <c r="G46" s="154">
        <v>5</v>
      </c>
      <c r="H46" s="40">
        <f t="shared" ref="H46:H55" si="2">D46+E46+F46+G46</f>
        <v>25</v>
      </c>
      <c r="I46" s="140" t="s">
        <v>27</v>
      </c>
      <c r="J46" s="140" t="s">
        <v>27</v>
      </c>
      <c r="K46" s="29" t="s">
        <v>27</v>
      </c>
      <c r="L46" s="32" t="s">
        <v>167</v>
      </c>
      <c r="M46" s="32" t="s">
        <v>168</v>
      </c>
      <c r="N46" s="259" t="s">
        <v>169</v>
      </c>
      <c r="O46" s="268"/>
      <c r="P46" s="268"/>
    </row>
    <row r="47" spans="1:16" ht="51" customHeight="1" x14ac:dyDescent="0.25">
      <c r="A47" s="205" t="s">
        <v>170</v>
      </c>
      <c r="B47" s="31" t="s">
        <v>171</v>
      </c>
      <c r="C47" s="95" t="s">
        <v>172</v>
      </c>
      <c r="D47" s="155">
        <v>0</v>
      </c>
      <c r="E47" s="154">
        <v>1</v>
      </c>
      <c r="F47" s="130">
        <v>0</v>
      </c>
      <c r="G47" s="154">
        <v>1</v>
      </c>
      <c r="H47" s="40">
        <f t="shared" si="2"/>
        <v>2</v>
      </c>
      <c r="I47" s="140" t="s">
        <v>27</v>
      </c>
      <c r="J47" s="140" t="s">
        <v>27</v>
      </c>
      <c r="K47" s="29" t="s">
        <v>27</v>
      </c>
      <c r="L47" s="32"/>
      <c r="M47" s="32" t="s">
        <v>173</v>
      </c>
      <c r="N47" s="268"/>
      <c r="O47" s="268"/>
      <c r="P47" s="268"/>
    </row>
    <row r="48" spans="1:16" ht="30" x14ac:dyDescent="0.25">
      <c r="A48" s="206" t="s">
        <v>174</v>
      </c>
      <c r="B48" s="31" t="s">
        <v>60</v>
      </c>
      <c r="C48" s="95" t="s">
        <v>175</v>
      </c>
      <c r="D48" s="155">
        <v>1</v>
      </c>
      <c r="E48" s="155">
        <v>1</v>
      </c>
      <c r="F48" s="155">
        <v>1</v>
      </c>
      <c r="G48" s="155">
        <v>1</v>
      </c>
      <c r="H48" s="40">
        <f t="shared" si="2"/>
        <v>4</v>
      </c>
      <c r="I48" s="140" t="s">
        <v>27</v>
      </c>
      <c r="J48" s="140" t="s">
        <v>27</v>
      </c>
      <c r="K48" s="29" t="s">
        <v>27</v>
      </c>
      <c r="L48" s="32" t="s">
        <v>176</v>
      </c>
      <c r="M48" s="32" t="s">
        <v>177</v>
      </c>
      <c r="N48" s="268"/>
      <c r="O48" s="268"/>
      <c r="P48" s="268"/>
    </row>
    <row r="49" spans="1:16" ht="72.75" customHeight="1" x14ac:dyDescent="0.25">
      <c r="A49" s="205" t="s">
        <v>178</v>
      </c>
      <c r="B49" s="31" t="s">
        <v>179</v>
      </c>
      <c r="C49" s="95" t="s">
        <v>180</v>
      </c>
      <c r="D49" s="130">
        <v>0</v>
      </c>
      <c r="E49" s="154">
        <v>1</v>
      </c>
      <c r="F49" s="130">
        <v>0</v>
      </c>
      <c r="G49" s="154">
        <v>0</v>
      </c>
      <c r="H49" s="40">
        <f t="shared" si="2"/>
        <v>1</v>
      </c>
      <c r="I49" s="140" t="s">
        <v>27</v>
      </c>
      <c r="J49" s="140" t="s">
        <v>27</v>
      </c>
      <c r="K49" s="29" t="s">
        <v>27</v>
      </c>
      <c r="L49" s="29" t="s">
        <v>181</v>
      </c>
      <c r="M49" s="32" t="s">
        <v>182</v>
      </c>
      <c r="N49" s="268"/>
      <c r="O49" s="268"/>
      <c r="P49" s="268"/>
    </row>
    <row r="50" spans="1:16" ht="63" customHeight="1" x14ac:dyDescent="0.25">
      <c r="A50" s="205" t="s">
        <v>183</v>
      </c>
      <c r="B50" s="31" t="s">
        <v>184</v>
      </c>
      <c r="C50" s="95" t="s">
        <v>185</v>
      </c>
      <c r="D50" s="130">
        <v>2</v>
      </c>
      <c r="E50" s="154">
        <v>2</v>
      </c>
      <c r="F50" s="130">
        <v>1</v>
      </c>
      <c r="G50" s="154">
        <v>0</v>
      </c>
      <c r="H50" s="40">
        <f t="shared" si="2"/>
        <v>5</v>
      </c>
      <c r="I50" s="140" t="s">
        <v>27</v>
      </c>
      <c r="J50" s="140" t="s">
        <v>27</v>
      </c>
      <c r="K50" s="29" t="s">
        <v>27</v>
      </c>
      <c r="L50" s="29" t="s">
        <v>186</v>
      </c>
      <c r="M50" s="30" t="s">
        <v>187</v>
      </c>
      <c r="N50" s="268"/>
      <c r="O50" s="268"/>
      <c r="P50" s="268"/>
    </row>
    <row r="51" spans="1:16" ht="38.25" x14ac:dyDescent="0.25">
      <c r="A51" s="205" t="s">
        <v>188</v>
      </c>
      <c r="B51" s="31" t="s">
        <v>76</v>
      </c>
      <c r="C51" s="95" t="s">
        <v>189</v>
      </c>
      <c r="D51" s="130">
        <v>0</v>
      </c>
      <c r="E51" s="154">
        <v>2</v>
      </c>
      <c r="F51" s="130">
        <v>2</v>
      </c>
      <c r="G51" s="154">
        <v>0</v>
      </c>
      <c r="H51" s="40">
        <f t="shared" si="2"/>
        <v>4</v>
      </c>
      <c r="I51" s="141">
        <v>2</v>
      </c>
      <c r="J51" s="141">
        <v>2</v>
      </c>
      <c r="K51" s="31">
        <v>4</v>
      </c>
      <c r="L51" s="32" t="s">
        <v>190</v>
      </c>
      <c r="M51" s="32" t="s">
        <v>191</v>
      </c>
      <c r="N51" s="268"/>
      <c r="O51" s="268"/>
      <c r="P51" s="268"/>
    </row>
    <row r="52" spans="1:16" ht="64.5" customHeight="1" x14ac:dyDescent="0.25">
      <c r="A52" s="206" t="s">
        <v>192</v>
      </c>
      <c r="B52" s="31" t="s">
        <v>193</v>
      </c>
      <c r="C52" s="95" t="s">
        <v>194</v>
      </c>
      <c r="D52" s="130">
        <v>0</v>
      </c>
      <c r="E52" s="154">
        <v>1</v>
      </c>
      <c r="F52" s="130">
        <v>0</v>
      </c>
      <c r="G52" s="154">
        <v>1</v>
      </c>
      <c r="H52" s="40">
        <f t="shared" si="2"/>
        <v>2</v>
      </c>
      <c r="I52" s="140" t="s">
        <v>27</v>
      </c>
      <c r="J52" s="140" t="s">
        <v>27</v>
      </c>
      <c r="K52" s="29" t="s">
        <v>27</v>
      </c>
      <c r="L52" s="32" t="s">
        <v>195</v>
      </c>
      <c r="M52" s="32" t="s">
        <v>196</v>
      </c>
      <c r="N52" s="268"/>
      <c r="O52" s="268"/>
      <c r="P52" s="268"/>
    </row>
    <row r="53" spans="1:16" ht="38.25" x14ac:dyDescent="0.25">
      <c r="A53" s="206" t="s">
        <v>197</v>
      </c>
      <c r="B53" s="31" t="s">
        <v>198</v>
      </c>
      <c r="C53" s="95" t="s">
        <v>199</v>
      </c>
      <c r="D53" s="130">
        <v>2</v>
      </c>
      <c r="E53" s="154">
        <v>3</v>
      </c>
      <c r="F53" s="130">
        <v>3</v>
      </c>
      <c r="G53" s="154">
        <v>2</v>
      </c>
      <c r="H53" s="40">
        <f t="shared" si="2"/>
        <v>10</v>
      </c>
      <c r="I53" s="140" t="s">
        <v>27</v>
      </c>
      <c r="J53" s="140" t="s">
        <v>27</v>
      </c>
      <c r="K53" s="29" t="s">
        <v>27</v>
      </c>
      <c r="L53" s="31"/>
      <c r="M53" s="32" t="s">
        <v>200</v>
      </c>
      <c r="N53" s="268"/>
      <c r="O53" s="268"/>
      <c r="P53" s="268"/>
    </row>
    <row r="54" spans="1:16" ht="57.75" customHeight="1" x14ac:dyDescent="0.25">
      <c r="A54" s="205" t="s">
        <v>201</v>
      </c>
      <c r="B54" s="31" t="s">
        <v>202</v>
      </c>
      <c r="C54" s="95" t="s">
        <v>203</v>
      </c>
      <c r="D54" s="130">
        <v>0</v>
      </c>
      <c r="E54" s="154">
        <v>1</v>
      </c>
      <c r="F54" s="130">
        <v>0</v>
      </c>
      <c r="G54" s="154">
        <v>1</v>
      </c>
      <c r="H54" s="40">
        <f t="shared" si="2"/>
        <v>2</v>
      </c>
      <c r="I54" s="140" t="s">
        <v>27</v>
      </c>
      <c r="J54" s="140" t="s">
        <v>27</v>
      </c>
      <c r="K54" s="29" t="s">
        <v>27</v>
      </c>
      <c r="L54" s="32" t="s">
        <v>204</v>
      </c>
      <c r="M54" s="32" t="s">
        <v>205</v>
      </c>
      <c r="N54" s="268"/>
      <c r="O54" s="268"/>
      <c r="P54" s="268"/>
    </row>
    <row r="55" spans="1:16" ht="38.25" x14ac:dyDescent="0.25">
      <c r="A55" s="205" t="s">
        <v>206</v>
      </c>
      <c r="B55" s="31" t="s">
        <v>202</v>
      </c>
      <c r="C55" s="95" t="s">
        <v>207</v>
      </c>
      <c r="D55" s="130">
        <v>0</v>
      </c>
      <c r="E55" s="154">
        <v>1</v>
      </c>
      <c r="F55" s="130">
        <v>0</v>
      </c>
      <c r="G55" s="154">
        <v>1</v>
      </c>
      <c r="H55" s="40">
        <f t="shared" si="2"/>
        <v>2</v>
      </c>
      <c r="I55" s="140" t="s">
        <v>27</v>
      </c>
      <c r="J55" s="140" t="s">
        <v>27</v>
      </c>
      <c r="K55" s="29" t="s">
        <v>27</v>
      </c>
      <c r="L55" s="30" t="s">
        <v>208</v>
      </c>
      <c r="M55" s="32" t="s">
        <v>209</v>
      </c>
      <c r="N55" s="268"/>
      <c r="O55" s="268"/>
      <c r="P55" s="268"/>
    </row>
    <row r="56" spans="1:16" ht="33.75" customHeight="1" x14ac:dyDescent="0.25">
      <c r="A56" s="291" t="s">
        <v>210</v>
      </c>
      <c r="B56" s="291"/>
      <c r="C56" s="291"/>
      <c r="D56" s="291"/>
      <c r="E56" s="291"/>
      <c r="F56" s="291"/>
      <c r="G56" s="291"/>
      <c r="H56" s="291"/>
      <c r="I56" s="291"/>
      <c r="J56" s="291"/>
      <c r="K56" s="291"/>
      <c r="L56" s="291"/>
      <c r="M56" s="291"/>
      <c r="N56" s="291"/>
      <c r="O56" s="291"/>
      <c r="P56" s="291"/>
    </row>
    <row r="57" spans="1:16" x14ac:dyDescent="0.25">
      <c r="A57" s="10" t="s">
        <v>211</v>
      </c>
      <c r="B57" s="9" t="s">
        <v>212</v>
      </c>
      <c r="C57" s="96" t="s">
        <v>213</v>
      </c>
      <c r="D57" s="9">
        <v>2</v>
      </c>
      <c r="E57" s="9">
        <v>2</v>
      </c>
      <c r="F57" s="9">
        <v>4</v>
      </c>
      <c r="G57" s="9">
        <v>2</v>
      </c>
      <c r="H57" s="40">
        <f t="shared" ref="H57:H66" si="3">D57+E57+F57+G57</f>
        <v>10</v>
      </c>
      <c r="I57" s="138" t="s">
        <v>27</v>
      </c>
      <c r="J57" s="138" t="s">
        <v>27</v>
      </c>
      <c r="K57" s="22" t="s">
        <v>27</v>
      </c>
      <c r="L57" s="9"/>
      <c r="M57" s="9"/>
      <c r="N57" s="259" t="s">
        <v>37</v>
      </c>
      <c r="O57" s="268"/>
      <c r="P57" s="268"/>
    </row>
    <row r="58" spans="1:16" ht="75" x14ac:dyDescent="0.25">
      <c r="A58" s="7" t="s">
        <v>214</v>
      </c>
      <c r="B58" s="9" t="s">
        <v>76</v>
      </c>
      <c r="C58" s="8" t="s">
        <v>215</v>
      </c>
      <c r="D58" s="9">
        <v>3</v>
      </c>
      <c r="E58" s="9">
        <v>3</v>
      </c>
      <c r="F58" s="9">
        <v>3</v>
      </c>
      <c r="G58" s="9">
        <v>3</v>
      </c>
      <c r="H58" s="40">
        <f t="shared" si="3"/>
        <v>12</v>
      </c>
      <c r="I58" s="138" t="s">
        <v>27</v>
      </c>
      <c r="J58" s="138" t="s">
        <v>27</v>
      </c>
      <c r="K58" s="22" t="s">
        <v>27</v>
      </c>
      <c r="L58" s="8" t="s">
        <v>216</v>
      </c>
      <c r="M58" s="9" t="s">
        <v>217</v>
      </c>
      <c r="N58" s="268"/>
      <c r="O58" s="268"/>
      <c r="P58" s="268"/>
    </row>
    <row r="59" spans="1:16" ht="45" x14ac:dyDescent="0.25">
      <c r="A59" s="7" t="s">
        <v>218</v>
      </c>
      <c r="B59" s="9" t="s">
        <v>219</v>
      </c>
      <c r="C59" s="8" t="s">
        <v>220</v>
      </c>
      <c r="D59" s="9">
        <v>4</v>
      </c>
      <c r="E59" s="9">
        <v>11</v>
      </c>
      <c r="F59" s="9">
        <v>14</v>
      </c>
      <c r="G59" s="9">
        <v>0</v>
      </c>
      <c r="H59" s="40">
        <f t="shared" si="3"/>
        <v>29</v>
      </c>
      <c r="I59" s="138" t="s">
        <v>27</v>
      </c>
      <c r="J59" s="138" t="s">
        <v>27</v>
      </c>
      <c r="K59" s="22" t="s">
        <v>27</v>
      </c>
      <c r="L59" s="9" t="s">
        <v>221</v>
      </c>
      <c r="M59" s="9" t="s">
        <v>222</v>
      </c>
      <c r="N59" s="268"/>
      <c r="O59" s="268"/>
      <c r="P59" s="268"/>
    </row>
    <row r="60" spans="1:16" ht="45" x14ac:dyDescent="0.25">
      <c r="A60" s="7" t="s">
        <v>223</v>
      </c>
      <c r="B60" s="9" t="s">
        <v>224</v>
      </c>
      <c r="C60" s="8" t="s">
        <v>225</v>
      </c>
      <c r="D60" s="9">
        <v>1</v>
      </c>
      <c r="E60" s="9">
        <v>3</v>
      </c>
      <c r="F60" s="9">
        <v>9</v>
      </c>
      <c r="G60" s="9">
        <v>0</v>
      </c>
      <c r="H60" s="40">
        <f t="shared" si="3"/>
        <v>13</v>
      </c>
      <c r="I60" s="138" t="s">
        <v>27</v>
      </c>
      <c r="J60" s="138" t="s">
        <v>27</v>
      </c>
      <c r="K60" s="22" t="s">
        <v>27</v>
      </c>
      <c r="L60" s="8" t="s">
        <v>226</v>
      </c>
      <c r="M60" s="9" t="s">
        <v>222</v>
      </c>
      <c r="N60" s="268"/>
      <c r="O60" s="268"/>
      <c r="P60" s="268"/>
    </row>
    <row r="61" spans="1:16" ht="60" x14ac:dyDescent="0.25">
      <c r="A61" s="7" t="s">
        <v>227</v>
      </c>
      <c r="B61" s="9" t="s">
        <v>76</v>
      </c>
      <c r="C61" s="8" t="s">
        <v>228</v>
      </c>
      <c r="D61" s="9">
        <v>0</v>
      </c>
      <c r="E61" s="9">
        <v>0</v>
      </c>
      <c r="F61" s="9">
        <v>1</v>
      </c>
      <c r="G61" s="9">
        <v>0</v>
      </c>
      <c r="H61" s="40">
        <f t="shared" si="3"/>
        <v>1</v>
      </c>
      <c r="I61" s="138" t="s">
        <v>27</v>
      </c>
      <c r="J61" s="138" t="s">
        <v>27</v>
      </c>
      <c r="K61" s="22" t="s">
        <v>27</v>
      </c>
      <c r="L61" s="8" t="s">
        <v>229</v>
      </c>
      <c r="M61" s="9" t="s">
        <v>222</v>
      </c>
      <c r="N61" s="268"/>
      <c r="O61" s="268"/>
      <c r="P61" s="268"/>
    </row>
    <row r="62" spans="1:16" ht="60" x14ac:dyDescent="0.25">
      <c r="A62" s="7" t="s">
        <v>230</v>
      </c>
      <c r="B62" s="9" t="s">
        <v>231</v>
      </c>
      <c r="C62" s="8" t="s">
        <v>232</v>
      </c>
      <c r="D62" s="9">
        <v>21</v>
      </c>
      <c r="E62" s="9">
        <v>40</v>
      </c>
      <c r="F62" s="9">
        <v>70</v>
      </c>
      <c r="G62" s="9">
        <v>32</v>
      </c>
      <c r="H62" s="40">
        <f t="shared" si="3"/>
        <v>163</v>
      </c>
      <c r="I62" s="138" t="s">
        <v>27</v>
      </c>
      <c r="J62" s="138" t="s">
        <v>27</v>
      </c>
      <c r="K62" s="22" t="s">
        <v>27</v>
      </c>
      <c r="L62" s="8" t="s">
        <v>233</v>
      </c>
      <c r="M62" s="8" t="s">
        <v>234</v>
      </c>
      <c r="N62" s="268"/>
      <c r="O62" s="268"/>
      <c r="P62" s="268"/>
    </row>
    <row r="63" spans="1:16" ht="45" x14ac:dyDescent="0.25">
      <c r="A63" s="7" t="s">
        <v>235</v>
      </c>
      <c r="B63" s="9" t="s">
        <v>236</v>
      </c>
      <c r="C63" s="8" t="s">
        <v>237</v>
      </c>
      <c r="D63" s="9">
        <v>4</v>
      </c>
      <c r="E63" s="9">
        <v>1</v>
      </c>
      <c r="F63" s="9">
        <v>12</v>
      </c>
      <c r="G63" s="9">
        <v>6</v>
      </c>
      <c r="H63" s="40">
        <f t="shared" si="3"/>
        <v>23</v>
      </c>
      <c r="I63" s="138" t="s">
        <v>27</v>
      </c>
      <c r="J63" s="138" t="s">
        <v>27</v>
      </c>
      <c r="K63" s="22" t="s">
        <v>27</v>
      </c>
      <c r="L63" s="8" t="s">
        <v>238</v>
      </c>
      <c r="M63" s="9" t="s">
        <v>239</v>
      </c>
      <c r="N63" s="268"/>
      <c r="O63" s="268"/>
      <c r="P63" s="268"/>
    </row>
    <row r="64" spans="1:16" ht="45" x14ac:dyDescent="0.25">
      <c r="A64" s="7" t="s">
        <v>240</v>
      </c>
      <c r="B64" s="9" t="s">
        <v>241</v>
      </c>
      <c r="C64" s="7" t="s">
        <v>242</v>
      </c>
      <c r="D64" s="9">
        <v>1</v>
      </c>
      <c r="E64" s="9">
        <v>2</v>
      </c>
      <c r="F64" s="9">
        <v>1</v>
      </c>
      <c r="G64" s="9">
        <v>2</v>
      </c>
      <c r="H64" s="40">
        <f t="shared" si="3"/>
        <v>6</v>
      </c>
      <c r="I64" s="138" t="s">
        <v>27</v>
      </c>
      <c r="J64" s="138" t="s">
        <v>27</v>
      </c>
      <c r="K64" s="22" t="s">
        <v>27</v>
      </c>
      <c r="L64" s="9" t="s">
        <v>243</v>
      </c>
      <c r="M64" s="9" t="s">
        <v>239</v>
      </c>
      <c r="N64" s="268"/>
      <c r="O64" s="268"/>
      <c r="P64" s="268"/>
    </row>
    <row r="65" spans="1:16" ht="30" x14ac:dyDescent="0.25">
      <c r="A65" s="7" t="s">
        <v>244</v>
      </c>
      <c r="B65" s="9" t="s">
        <v>219</v>
      </c>
      <c r="C65" s="8" t="s">
        <v>245</v>
      </c>
      <c r="D65" s="9">
        <v>21</v>
      </c>
      <c r="E65" s="9">
        <v>19</v>
      </c>
      <c r="F65" s="9">
        <v>63</v>
      </c>
      <c r="G65" s="9">
        <v>8</v>
      </c>
      <c r="H65" s="40">
        <f t="shared" si="3"/>
        <v>111</v>
      </c>
      <c r="I65" s="138" t="s">
        <v>27</v>
      </c>
      <c r="J65" s="138" t="s">
        <v>27</v>
      </c>
      <c r="K65" s="22" t="s">
        <v>27</v>
      </c>
      <c r="L65" s="8" t="s">
        <v>246</v>
      </c>
      <c r="M65" s="9" t="s">
        <v>222</v>
      </c>
      <c r="N65" s="268"/>
      <c r="O65" s="268"/>
      <c r="P65" s="268"/>
    </row>
    <row r="66" spans="1:16" ht="30" x14ac:dyDescent="0.25">
      <c r="A66" s="7" t="s">
        <v>247</v>
      </c>
      <c r="B66" s="9" t="s">
        <v>248</v>
      </c>
      <c r="C66" s="8" t="s">
        <v>249</v>
      </c>
      <c r="D66" s="9">
        <v>6</v>
      </c>
      <c r="E66" s="9">
        <v>12</v>
      </c>
      <c r="F66" s="9">
        <v>12</v>
      </c>
      <c r="G66" s="9">
        <v>12</v>
      </c>
      <c r="H66" s="40">
        <f t="shared" si="3"/>
        <v>42</v>
      </c>
      <c r="I66" s="138" t="s">
        <v>27</v>
      </c>
      <c r="J66" s="138" t="s">
        <v>27</v>
      </c>
      <c r="K66" s="22" t="s">
        <v>27</v>
      </c>
      <c r="L66" s="8" t="s">
        <v>250</v>
      </c>
      <c r="M66" s="8" t="s">
        <v>251</v>
      </c>
      <c r="N66" s="268"/>
      <c r="O66" s="268"/>
      <c r="P66" s="268"/>
    </row>
    <row r="67" spans="1:16" x14ac:dyDescent="0.25">
      <c r="A67" s="269" t="s">
        <v>252</v>
      </c>
      <c r="B67" s="269"/>
      <c r="C67" s="269"/>
      <c r="D67" s="269"/>
      <c r="E67" s="269"/>
      <c r="F67" s="269"/>
      <c r="G67" s="269"/>
      <c r="H67" s="269"/>
      <c r="I67" s="269"/>
      <c r="J67" s="269"/>
      <c r="K67" s="269"/>
      <c r="L67" s="269"/>
      <c r="M67" s="269"/>
      <c r="N67" s="269"/>
      <c r="O67" s="269"/>
      <c r="P67" s="269"/>
    </row>
    <row r="68" spans="1:16" x14ac:dyDescent="0.25">
      <c r="A68" s="269"/>
      <c r="B68" s="269"/>
      <c r="C68" s="269"/>
      <c r="D68" s="269"/>
      <c r="E68" s="269"/>
      <c r="F68" s="269"/>
      <c r="G68" s="269"/>
      <c r="H68" s="269"/>
      <c r="I68" s="269"/>
      <c r="J68" s="269"/>
      <c r="K68" s="269"/>
      <c r="L68" s="269"/>
      <c r="M68" s="269"/>
      <c r="N68" s="269"/>
      <c r="O68" s="269"/>
      <c r="P68" s="269"/>
    </row>
    <row r="69" spans="1:16" ht="51" x14ac:dyDescent="0.25">
      <c r="A69" s="205" t="s">
        <v>253</v>
      </c>
      <c r="B69" s="32" t="s">
        <v>254</v>
      </c>
      <c r="C69" s="95" t="s">
        <v>255</v>
      </c>
      <c r="D69" s="156">
        <v>0</v>
      </c>
      <c r="E69" s="157">
        <v>2</v>
      </c>
      <c r="F69" s="157">
        <v>5</v>
      </c>
      <c r="G69" s="131">
        <v>3</v>
      </c>
      <c r="H69" s="207">
        <f>SUM(D69:G69)</f>
        <v>10</v>
      </c>
      <c r="I69" s="208">
        <v>10</v>
      </c>
      <c r="J69" s="140">
        <v>15</v>
      </c>
      <c r="K69" s="29">
        <f>+I69+J69</f>
        <v>25</v>
      </c>
      <c r="L69" s="32" t="s">
        <v>256</v>
      </c>
      <c r="M69" s="32" t="s">
        <v>257</v>
      </c>
      <c r="N69" s="301"/>
      <c r="O69" s="302"/>
      <c r="P69" s="259" t="s">
        <v>32</v>
      </c>
    </row>
    <row r="70" spans="1:16" ht="195" x14ac:dyDescent="0.25">
      <c r="A70" s="205" t="s">
        <v>258</v>
      </c>
      <c r="B70" s="32" t="s">
        <v>259</v>
      </c>
      <c r="C70" s="95" t="s">
        <v>260</v>
      </c>
      <c r="D70" s="156">
        <v>0</v>
      </c>
      <c r="E70" s="157">
        <v>1</v>
      </c>
      <c r="F70" s="157">
        <v>1</v>
      </c>
      <c r="G70" s="131">
        <v>0</v>
      </c>
      <c r="H70" s="207">
        <f t="shared" ref="H70:H79" si="4">SUM(D70:G70)</f>
        <v>2</v>
      </c>
      <c r="I70" s="140">
        <v>10</v>
      </c>
      <c r="J70" s="140">
        <v>10</v>
      </c>
      <c r="K70" s="29">
        <f>+I70+J70</f>
        <v>20</v>
      </c>
      <c r="L70" s="32" t="s">
        <v>261</v>
      </c>
      <c r="M70" s="32" t="s">
        <v>262</v>
      </c>
      <c r="N70" s="303"/>
      <c r="O70" s="304"/>
      <c r="P70" s="259"/>
    </row>
    <row r="71" spans="1:16" ht="60" x14ac:dyDescent="0.25">
      <c r="A71" s="205" t="s">
        <v>263</v>
      </c>
      <c r="B71" s="32" t="s">
        <v>264</v>
      </c>
      <c r="C71" s="95" t="s">
        <v>265</v>
      </c>
      <c r="D71" s="156">
        <v>0</v>
      </c>
      <c r="E71" s="157">
        <v>1</v>
      </c>
      <c r="F71" s="157">
        <v>2</v>
      </c>
      <c r="G71" s="131">
        <v>2</v>
      </c>
      <c r="H71" s="207">
        <f t="shared" si="4"/>
        <v>5</v>
      </c>
      <c r="I71" s="140">
        <v>10</v>
      </c>
      <c r="J71" s="140">
        <v>10</v>
      </c>
      <c r="K71" s="29">
        <f>+J71+J71</f>
        <v>20</v>
      </c>
      <c r="L71" s="32" t="s">
        <v>266</v>
      </c>
      <c r="M71" s="32" t="s">
        <v>267</v>
      </c>
      <c r="N71" s="303"/>
      <c r="O71" s="304"/>
      <c r="P71" s="259"/>
    </row>
    <row r="72" spans="1:16" ht="75" x14ac:dyDescent="0.25">
      <c r="A72" s="205" t="s">
        <v>268</v>
      </c>
      <c r="B72" s="32" t="s">
        <v>269</v>
      </c>
      <c r="C72" s="95" t="s">
        <v>270</v>
      </c>
      <c r="D72" s="156">
        <v>0</v>
      </c>
      <c r="E72" s="157">
        <v>0</v>
      </c>
      <c r="F72" s="157">
        <v>0</v>
      </c>
      <c r="G72" s="131">
        <v>1</v>
      </c>
      <c r="H72" s="207">
        <f t="shared" si="4"/>
        <v>1</v>
      </c>
      <c r="I72" s="140">
        <v>168</v>
      </c>
      <c r="J72" s="140">
        <v>132</v>
      </c>
      <c r="K72" s="29">
        <f>+J72+I72</f>
        <v>300</v>
      </c>
      <c r="L72" s="32" t="s">
        <v>269</v>
      </c>
      <c r="M72" s="32" t="s">
        <v>271</v>
      </c>
      <c r="N72" s="303"/>
      <c r="O72" s="304"/>
      <c r="P72" s="259"/>
    </row>
    <row r="73" spans="1:16" ht="38.25" x14ac:dyDescent="0.25">
      <c r="A73" s="205" t="s">
        <v>272</v>
      </c>
      <c r="B73" s="32" t="s">
        <v>273</v>
      </c>
      <c r="C73" s="95" t="s">
        <v>274</v>
      </c>
      <c r="D73" s="156">
        <v>0</v>
      </c>
      <c r="E73" s="157">
        <v>1</v>
      </c>
      <c r="F73" s="157">
        <v>0</v>
      </c>
      <c r="G73" s="131">
        <v>0</v>
      </c>
      <c r="H73" s="207">
        <f t="shared" si="4"/>
        <v>1</v>
      </c>
      <c r="I73" s="140">
        <v>168</v>
      </c>
      <c r="J73" s="140">
        <v>132</v>
      </c>
      <c r="K73" s="29">
        <f>+I73+J73</f>
        <v>300</v>
      </c>
      <c r="L73" s="32" t="s">
        <v>269</v>
      </c>
      <c r="M73" s="32" t="s">
        <v>275</v>
      </c>
      <c r="N73" s="303"/>
      <c r="O73" s="304"/>
      <c r="P73" s="259"/>
    </row>
    <row r="74" spans="1:16" ht="30" x14ac:dyDescent="0.25">
      <c r="A74" s="205" t="s">
        <v>276</v>
      </c>
      <c r="B74" s="31" t="s">
        <v>277</v>
      </c>
      <c r="C74" s="95" t="s">
        <v>278</v>
      </c>
      <c r="D74" s="156">
        <v>1</v>
      </c>
      <c r="E74" s="157">
        <v>1</v>
      </c>
      <c r="F74" s="157">
        <v>1</v>
      </c>
      <c r="G74" s="131">
        <v>1</v>
      </c>
      <c r="H74" s="207">
        <f t="shared" si="4"/>
        <v>4</v>
      </c>
      <c r="I74" s="140" t="s">
        <v>27</v>
      </c>
      <c r="J74" s="140" t="s">
        <v>27</v>
      </c>
      <c r="K74" s="29" t="s">
        <v>27</v>
      </c>
      <c r="L74" s="32" t="s">
        <v>279</v>
      </c>
      <c r="M74" s="32" t="s">
        <v>271</v>
      </c>
      <c r="N74" s="303"/>
      <c r="O74" s="304"/>
      <c r="P74" s="259"/>
    </row>
    <row r="75" spans="1:16" ht="38.25" x14ac:dyDescent="0.25">
      <c r="A75" s="205" t="s">
        <v>280</v>
      </c>
      <c r="B75" s="31" t="s">
        <v>281</v>
      </c>
      <c r="C75" s="95" t="s">
        <v>282</v>
      </c>
      <c r="D75" s="156">
        <v>0</v>
      </c>
      <c r="E75" s="157">
        <v>0</v>
      </c>
      <c r="F75" s="157">
        <v>0</v>
      </c>
      <c r="G75" s="131">
        <v>1</v>
      </c>
      <c r="H75" s="207">
        <f t="shared" si="4"/>
        <v>1</v>
      </c>
      <c r="I75" s="140" t="s">
        <v>27</v>
      </c>
      <c r="J75" s="140" t="s">
        <v>27</v>
      </c>
      <c r="K75" s="29" t="s">
        <v>27</v>
      </c>
      <c r="L75" s="32" t="s">
        <v>283</v>
      </c>
      <c r="M75" s="32" t="s">
        <v>284</v>
      </c>
      <c r="N75" s="303"/>
      <c r="O75" s="304"/>
      <c r="P75" s="259"/>
    </row>
    <row r="76" spans="1:16" ht="108" customHeight="1" x14ac:dyDescent="0.25">
      <c r="A76" s="209" t="s">
        <v>285</v>
      </c>
      <c r="B76" s="32" t="s">
        <v>286</v>
      </c>
      <c r="C76" s="95" t="s">
        <v>287</v>
      </c>
      <c r="D76" s="156">
        <v>0</v>
      </c>
      <c r="E76" s="157">
        <v>1</v>
      </c>
      <c r="F76" s="157">
        <v>1</v>
      </c>
      <c r="G76" s="131">
        <v>1</v>
      </c>
      <c r="H76" s="207">
        <f t="shared" si="4"/>
        <v>3</v>
      </c>
      <c r="I76" s="141">
        <v>50</v>
      </c>
      <c r="J76" s="141">
        <v>50</v>
      </c>
      <c r="K76" s="29">
        <f>+I76+J76</f>
        <v>100</v>
      </c>
      <c r="L76" s="31" t="s">
        <v>288</v>
      </c>
      <c r="M76" s="32" t="s">
        <v>289</v>
      </c>
      <c r="N76" s="303"/>
      <c r="O76" s="304"/>
      <c r="P76" s="259"/>
    </row>
    <row r="77" spans="1:16" ht="63.75" customHeight="1" x14ac:dyDescent="0.25">
      <c r="A77" s="209" t="s">
        <v>290</v>
      </c>
      <c r="B77" s="32" t="s">
        <v>291</v>
      </c>
      <c r="C77" s="95" t="s">
        <v>265</v>
      </c>
      <c r="D77" s="158">
        <v>1</v>
      </c>
      <c r="E77" s="158">
        <v>0</v>
      </c>
      <c r="F77" s="158">
        <v>0</v>
      </c>
      <c r="G77" s="132">
        <v>0</v>
      </c>
      <c r="H77" s="207">
        <f t="shared" si="4"/>
        <v>1</v>
      </c>
      <c r="I77" s="142" t="s">
        <v>27</v>
      </c>
      <c r="J77" s="142" t="s">
        <v>27</v>
      </c>
      <c r="K77" s="33" t="s">
        <v>27</v>
      </c>
      <c r="L77" s="32" t="s">
        <v>292</v>
      </c>
      <c r="M77" s="72" t="s">
        <v>257</v>
      </c>
      <c r="N77" s="303"/>
      <c r="O77" s="304"/>
      <c r="P77" s="259"/>
    </row>
    <row r="78" spans="1:16" ht="62.25" customHeight="1" x14ac:dyDescent="0.25">
      <c r="A78" s="209" t="s">
        <v>293</v>
      </c>
      <c r="B78" s="32" t="s">
        <v>294</v>
      </c>
      <c r="C78" s="95" t="s">
        <v>295</v>
      </c>
      <c r="D78" s="158">
        <v>1</v>
      </c>
      <c r="E78" s="158">
        <v>0</v>
      </c>
      <c r="F78" s="158">
        <v>0</v>
      </c>
      <c r="G78" s="132">
        <v>0</v>
      </c>
      <c r="H78" s="207">
        <f t="shared" si="4"/>
        <v>1</v>
      </c>
      <c r="I78" s="142">
        <v>250</v>
      </c>
      <c r="J78" s="142">
        <v>150</v>
      </c>
      <c r="K78" s="33">
        <f>+I78+J78</f>
        <v>400</v>
      </c>
      <c r="L78" s="32" t="s">
        <v>296</v>
      </c>
      <c r="M78" s="72" t="s">
        <v>222</v>
      </c>
      <c r="N78" s="303"/>
      <c r="O78" s="304"/>
      <c r="P78" s="259"/>
    </row>
    <row r="79" spans="1:16" ht="49.5" customHeight="1" x14ac:dyDescent="0.25">
      <c r="A79" s="209" t="s">
        <v>297</v>
      </c>
      <c r="B79" s="72" t="s">
        <v>298</v>
      </c>
      <c r="C79" s="97" t="s">
        <v>299</v>
      </c>
      <c r="D79" s="158">
        <v>0</v>
      </c>
      <c r="E79" s="159">
        <v>1</v>
      </c>
      <c r="F79" s="159">
        <v>0</v>
      </c>
      <c r="G79" s="133">
        <v>0</v>
      </c>
      <c r="H79" s="207">
        <f t="shared" si="4"/>
        <v>1</v>
      </c>
      <c r="I79" s="142">
        <v>250</v>
      </c>
      <c r="J79" s="142">
        <v>150</v>
      </c>
      <c r="K79" s="33">
        <f>+I79+J79</f>
        <v>400</v>
      </c>
      <c r="L79" s="32" t="s">
        <v>300</v>
      </c>
      <c r="M79" s="72" t="s">
        <v>301</v>
      </c>
      <c r="N79" s="305"/>
      <c r="O79" s="306"/>
      <c r="P79" s="259"/>
    </row>
    <row r="80" spans="1:16" ht="44.25" customHeight="1" x14ac:dyDescent="0.25">
      <c r="A80" s="291" t="s">
        <v>302</v>
      </c>
      <c r="B80" s="291"/>
      <c r="C80" s="291"/>
      <c r="D80" s="291"/>
      <c r="E80" s="291"/>
      <c r="F80" s="291"/>
      <c r="G80" s="291"/>
      <c r="H80" s="291"/>
      <c r="I80" s="291"/>
      <c r="J80" s="291"/>
      <c r="K80" s="291"/>
      <c r="L80" s="291"/>
      <c r="M80" s="291"/>
      <c r="N80" s="291"/>
      <c r="O80" s="291"/>
      <c r="P80" s="291"/>
    </row>
    <row r="81" spans="1:16" s="12" customFormat="1" ht="15" customHeight="1" x14ac:dyDescent="0.25">
      <c r="A81" s="264" t="s">
        <v>4</v>
      </c>
      <c r="B81" s="264" t="s">
        <v>5</v>
      </c>
      <c r="C81" s="265" t="s">
        <v>6</v>
      </c>
      <c r="D81" s="339" t="s">
        <v>7</v>
      </c>
      <c r="E81" s="339"/>
      <c r="F81" s="339"/>
      <c r="G81" s="339"/>
      <c r="H81" s="339"/>
      <c r="I81" s="340" t="s">
        <v>8</v>
      </c>
      <c r="J81" s="340"/>
      <c r="K81" s="340"/>
      <c r="L81" s="264" t="s">
        <v>9</v>
      </c>
      <c r="M81" s="210" t="s">
        <v>10</v>
      </c>
      <c r="N81" s="291"/>
      <c r="O81" s="291"/>
      <c r="P81" s="291"/>
    </row>
    <row r="82" spans="1:16" ht="15" customHeight="1" x14ac:dyDescent="0.25">
      <c r="A82" s="264"/>
      <c r="B82" s="264"/>
      <c r="C82" s="265"/>
      <c r="D82" s="100" t="s">
        <v>303</v>
      </c>
      <c r="E82" s="100" t="s">
        <v>304</v>
      </c>
      <c r="F82" s="100" t="s">
        <v>305</v>
      </c>
      <c r="G82" s="100" t="s">
        <v>306</v>
      </c>
      <c r="H82" s="100" t="s">
        <v>307</v>
      </c>
      <c r="I82" s="143" t="s">
        <v>17</v>
      </c>
      <c r="J82" s="144" t="s">
        <v>18</v>
      </c>
      <c r="K82" s="35" t="s">
        <v>19</v>
      </c>
      <c r="L82" s="264"/>
      <c r="M82" s="210"/>
      <c r="N82" s="291"/>
      <c r="O82" s="291"/>
      <c r="P82" s="291"/>
    </row>
    <row r="83" spans="1:16" ht="30.75" customHeight="1" x14ac:dyDescent="0.25">
      <c r="A83" s="211" t="s">
        <v>308</v>
      </c>
      <c r="B83" s="88" t="s">
        <v>309</v>
      </c>
      <c r="C83" s="88" t="s">
        <v>310</v>
      </c>
      <c r="D83" s="41">
        <v>1</v>
      </c>
      <c r="E83" s="42">
        <v>1</v>
      </c>
      <c r="F83" s="42">
        <v>1</v>
      </c>
      <c r="G83" s="42">
        <v>1</v>
      </c>
      <c r="H83" s="212">
        <f>D83+E83+F83+G83</f>
        <v>4</v>
      </c>
      <c r="I83" s="5" t="s">
        <v>27</v>
      </c>
      <c r="J83" s="5" t="s">
        <v>27</v>
      </c>
      <c r="K83" s="213" t="s">
        <v>27</v>
      </c>
      <c r="L83" s="16" t="s">
        <v>311</v>
      </c>
      <c r="M83" s="16" t="s">
        <v>312</v>
      </c>
      <c r="N83" s="259" t="s">
        <v>32</v>
      </c>
      <c r="O83" s="259"/>
      <c r="P83" s="259"/>
    </row>
    <row r="84" spans="1:16" ht="29.25" customHeight="1" x14ac:dyDescent="0.25">
      <c r="A84" s="7" t="s">
        <v>313</v>
      </c>
      <c r="B84" s="9" t="s">
        <v>25</v>
      </c>
      <c r="C84" s="8" t="s">
        <v>314</v>
      </c>
      <c r="D84" s="41">
        <v>3</v>
      </c>
      <c r="E84" s="42">
        <v>3</v>
      </c>
      <c r="F84" s="42">
        <v>3</v>
      </c>
      <c r="G84" s="42">
        <v>3</v>
      </c>
      <c r="H84" s="212">
        <f t="shared" ref="H84:H124" si="5">D84+E84+F84+G84</f>
        <v>12</v>
      </c>
      <c r="I84" s="5" t="s">
        <v>27</v>
      </c>
      <c r="J84" s="5" t="s">
        <v>27</v>
      </c>
      <c r="K84" s="213" t="s">
        <v>27</v>
      </c>
      <c r="L84" s="3" t="s">
        <v>315</v>
      </c>
      <c r="M84" s="16" t="s">
        <v>316</v>
      </c>
      <c r="N84" s="259"/>
      <c r="O84" s="259"/>
      <c r="P84" s="259"/>
    </row>
    <row r="85" spans="1:16" ht="60" x14ac:dyDescent="0.25">
      <c r="A85" s="7" t="s">
        <v>317</v>
      </c>
      <c r="B85" s="9" t="s">
        <v>76</v>
      </c>
      <c r="C85" s="8" t="s">
        <v>318</v>
      </c>
      <c r="D85" s="41">
        <v>1</v>
      </c>
      <c r="E85" s="42">
        <v>0</v>
      </c>
      <c r="F85" s="42">
        <v>0</v>
      </c>
      <c r="G85" s="42">
        <v>0</v>
      </c>
      <c r="H85" s="212">
        <f t="shared" si="5"/>
        <v>1</v>
      </c>
      <c r="I85" s="5" t="s">
        <v>27</v>
      </c>
      <c r="J85" s="5" t="s">
        <v>27</v>
      </c>
      <c r="K85" s="213" t="s">
        <v>27</v>
      </c>
      <c r="L85" s="16" t="s">
        <v>319</v>
      </c>
      <c r="M85" s="16" t="s">
        <v>320</v>
      </c>
      <c r="N85" s="259"/>
      <c r="O85" s="259"/>
      <c r="P85" s="259"/>
    </row>
    <row r="86" spans="1:16" ht="60.75" customHeight="1" x14ac:dyDescent="0.25">
      <c r="A86" s="7" t="s">
        <v>321</v>
      </c>
      <c r="B86" s="9" t="s">
        <v>212</v>
      </c>
      <c r="C86" s="8" t="s">
        <v>322</v>
      </c>
      <c r="D86" s="41">
        <v>1</v>
      </c>
      <c r="E86" s="42">
        <v>1</v>
      </c>
      <c r="F86" s="42">
        <v>1</v>
      </c>
      <c r="G86" s="42">
        <v>1</v>
      </c>
      <c r="H86" s="212">
        <f t="shared" si="5"/>
        <v>4</v>
      </c>
      <c r="I86" s="5" t="s">
        <v>27</v>
      </c>
      <c r="J86" s="5" t="s">
        <v>27</v>
      </c>
      <c r="K86" s="213" t="s">
        <v>27</v>
      </c>
      <c r="L86" s="16" t="s">
        <v>323</v>
      </c>
      <c r="M86" s="16" t="s">
        <v>324</v>
      </c>
      <c r="N86" s="259"/>
      <c r="O86" s="259"/>
      <c r="P86" s="259"/>
    </row>
    <row r="87" spans="1:16" ht="60" customHeight="1" x14ac:dyDescent="0.25">
      <c r="A87" s="7" t="s">
        <v>325</v>
      </c>
      <c r="B87" s="9" t="s">
        <v>212</v>
      </c>
      <c r="C87" s="8" t="s">
        <v>326</v>
      </c>
      <c r="D87" s="41">
        <v>1</v>
      </c>
      <c r="E87" s="42">
        <v>1</v>
      </c>
      <c r="F87" s="42">
        <v>1</v>
      </c>
      <c r="G87" s="42">
        <v>0</v>
      </c>
      <c r="H87" s="212">
        <f t="shared" si="5"/>
        <v>3</v>
      </c>
      <c r="I87" s="5" t="s">
        <v>27</v>
      </c>
      <c r="J87" s="5" t="s">
        <v>27</v>
      </c>
      <c r="K87" s="213" t="s">
        <v>27</v>
      </c>
      <c r="L87" s="16" t="s">
        <v>327</v>
      </c>
      <c r="M87" s="16" t="s">
        <v>328</v>
      </c>
      <c r="N87" s="259"/>
      <c r="O87" s="259"/>
      <c r="P87" s="259"/>
    </row>
    <row r="88" spans="1:16" ht="15" customHeight="1" x14ac:dyDescent="0.25">
      <c r="A88" s="7" t="s">
        <v>329</v>
      </c>
      <c r="B88" s="9" t="s">
        <v>212</v>
      </c>
      <c r="C88" s="9" t="s">
        <v>330</v>
      </c>
      <c r="D88" s="41">
        <v>1</v>
      </c>
      <c r="E88" s="42">
        <v>1</v>
      </c>
      <c r="F88" s="42">
        <v>1</v>
      </c>
      <c r="G88" s="42">
        <v>1</v>
      </c>
      <c r="H88" s="212">
        <f t="shared" si="5"/>
        <v>4</v>
      </c>
      <c r="I88" s="5" t="s">
        <v>27</v>
      </c>
      <c r="J88" s="5" t="s">
        <v>27</v>
      </c>
      <c r="K88" s="213" t="s">
        <v>27</v>
      </c>
      <c r="L88" s="3" t="s">
        <v>331</v>
      </c>
      <c r="M88" s="16" t="s">
        <v>332</v>
      </c>
      <c r="N88" s="259"/>
      <c r="O88" s="259"/>
      <c r="P88" s="259"/>
    </row>
    <row r="89" spans="1:16" ht="69" customHeight="1" x14ac:dyDescent="0.25">
      <c r="A89" s="7" t="s">
        <v>333</v>
      </c>
      <c r="B89" s="9" t="s">
        <v>76</v>
      </c>
      <c r="C89" s="9" t="s">
        <v>334</v>
      </c>
      <c r="D89" s="43">
        <v>3</v>
      </c>
      <c r="E89" s="43">
        <v>3</v>
      </c>
      <c r="F89" s="43">
        <v>3</v>
      </c>
      <c r="G89" s="43">
        <v>3</v>
      </c>
      <c r="H89" s="212">
        <f t="shared" si="5"/>
        <v>12</v>
      </c>
      <c r="I89" s="5" t="s">
        <v>27</v>
      </c>
      <c r="J89" s="5" t="s">
        <v>27</v>
      </c>
      <c r="K89" s="213" t="s">
        <v>27</v>
      </c>
      <c r="L89" s="3" t="s">
        <v>335</v>
      </c>
      <c r="M89" s="34" t="s">
        <v>336</v>
      </c>
      <c r="N89" s="259"/>
      <c r="O89" s="259"/>
      <c r="P89" s="259"/>
    </row>
    <row r="90" spans="1:16" ht="34.5" customHeight="1" x14ac:dyDescent="0.25">
      <c r="A90" s="7" t="s">
        <v>337</v>
      </c>
      <c r="B90" s="9" t="s">
        <v>212</v>
      </c>
      <c r="C90" s="8" t="s">
        <v>338</v>
      </c>
      <c r="D90" s="43">
        <v>3</v>
      </c>
      <c r="E90" s="44">
        <v>3</v>
      </c>
      <c r="F90" s="44">
        <v>3</v>
      </c>
      <c r="G90" s="44">
        <v>3</v>
      </c>
      <c r="H90" s="212">
        <f t="shared" si="5"/>
        <v>12</v>
      </c>
      <c r="I90" s="5" t="s">
        <v>27</v>
      </c>
      <c r="J90" s="5" t="s">
        <v>27</v>
      </c>
      <c r="K90" s="213" t="s">
        <v>27</v>
      </c>
      <c r="L90" s="3" t="s">
        <v>339</v>
      </c>
      <c r="M90" s="34" t="s">
        <v>340</v>
      </c>
      <c r="N90" s="259"/>
      <c r="O90" s="259"/>
      <c r="P90" s="259"/>
    </row>
    <row r="91" spans="1:16" ht="25.5" customHeight="1" x14ac:dyDescent="0.25">
      <c r="A91" s="7" t="s">
        <v>341</v>
      </c>
      <c r="B91" s="9" t="s">
        <v>212</v>
      </c>
      <c r="C91" s="9" t="s">
        <v>342</v>
      </c>
      <c r="D91" s="45">
        <v>3</v>
      </c>
      <c r="E91" s="45">
        <v>3</v>
      </c>
      <c r="F91" s="45">
        <v>3</v>
      </c>
      <c r="G91" s="45">
        <v>3</v>
      </c>
      <c r="H91" s="212">
        <f t="shared" si="5"/>
        <v>12</v>
      </c>
      <c r="I91" s="5" t="s">
        <v>27</v>
      </c>
      <c r="J91" s="5" t="s">
        <v>27</v>
      </c>
      <c r="K91" s="213" t="s">
        <v>27</v>
      </c>
      <c r="L91" s="9" t="s">
        <v>339</v>
      </c>
      <c r="M91" s="8" t="s">
        <v>343</v>
      </c>
      <c r="N91" s="259"/>
      <c r="O91" s="259"/>
      <c r="P91" s="259"/>
    </row>
    <row r="92" spans="1:16" ht="30" x14ac:dyDescent="0.25">
      <c r="A92" s="7" t="s">
        <v>344</v>
      </c>
      <c r="B92" s="9" t="s">
        <v>212</v>
      </c>
      <c r="C92" s="8" t="s">
        <v>345</v>
      </c>
      <c r="D92" s="45">
        <v>1</v>
      </c>
      <c r="E92" s="45">
        <v>1</v>
      </c>
      <c r="F92" s="45">
        <v>1</v>
      </c>
      <c r="G92" s="45">
        <v>1</v>
      </c>
      <c r="H92" s="212">
        <f t="shared" si="5"/>
        <v>4</v>
      </c>
      <c r="I92" s="5" t="s">
        <v>27</v>
      </c>
      <c r="J92" s="5" t="s">
        <v>27</v>
      </c>
      <c r="K92" s="213" t="s">
        <v>27</v>
      </c>
      <c r="L92" s="8" t="s">
        <v>346</v>
      </c>
      <c r="M92" s="8" t="s">
        <v>347</v>
      </c>
      <c r="N92" s="259"/>
      <c r="O92" s="259"/>
      <c r="P92" s="259"/>
    </row>
    <row r="93" spans="1:16" ht="30" customHeight="1" x14ac:dyDescent="0.25">
      <c r="A93" s="7" t="s">
        <v>348</v>
      </c>
      <c r="B93" s="9" t="s">
        <v>212</v>
      </c>
      <c r="C93" s="8" t="s">
        <v>345</v>
      </c>
      <c r="D93" s="45">
        <v>1</v>
      </c>
      <c r="E93" s="45">
        <v>1</v>
      </c>
      <c r="F93" s="45">
        <v>1</v>
      </c>
      <c r="G93" s="45">
        <v>1</v>
      </c>
      <c r="H93" s="212">
        <f t="shared" si="5"/>
        <v>4</v>
      </c>
      <c r="I93" s="5" t="s">
        <v>27</v>
      </c>
      <c r="J93" s="5" t="s">
        <v>27</v>
      </c>
      <c r="K93" s="213" t="s">
        <v>27</v>
      </c>
      <c r="L93" s="9" t="s">
        <v>349</v>
      </c>
      <c r="M93" s="8" t="s">
        <v>350</v>
      </c>
      <c r="N93" s="259"/>
      <c r="O93" s="259"/>
      <c r="P93" s="259"/>
    </row>
    <row r="94" spans="1:16" ht="43.5" customHeight="1" x14ac:dyDescent="0.25">
      <c r="A94" s="7" t="s">
        <v>351</v>
      </c>
      <c r="B94" s="9" t="s">
        <v>212</v>
      </c>
      <c r="C94" s="8" t="s">
        <v>352</v>
      </c>
      <c r="D94" s="11">
        <v>0</v>
      </c>
      <c r="E94" s="11">
        <v>0</v>
      </c>
      <c r="F94" s="11">
        <v>1</v>
      </c>
      <c r="G94" s="45">
        <v>0</v>
      </c>
      <c r="H94" s="212">
        <f t="shared" si="5"/>
        <v>1</v>
      </c>
      <c r="I94" s="5" t="s">
        <v>27</v>
      </c>
      <c r="J94" s="5" t="s">
        <v>27</v>
      </c>
      <c r="K94" s="213" t="s">
        <v>27</v>
      </c>
      <c r="L94" s="9"/>
      <c r="M94" s="9"/>
      <c r="N94" s="259"/>
      <c r="O94" s="259"/>
      <c r="P94" s="259"/>
    </row>
    <row r="95" spans="1:16" ht="45" x14ac:dyDescent="0.25">
      <c r="A95" s="7" t="s">
        <v>353</v>
      </c>
      <c r="B95" s="9" t="s">
        <v>212</v>
      </c>
      <c r="C95" s="9" t="s">
        <v>354</v>
      </c>
      <c r="D95" s="11">
        <v>1</v>
      </c>
      <c r="E95" s="11">
        <v>0</v>
      </c>
      <c r="F95" s="11">
        <v>1</v>
      </c>
      <c r="G95" s="45">
        <v>0</v>
      </c>
      <c r="H95" s="212">
        <f t="shared" si="5"/>
        <v>2</v>
      </c>
      <c r="I95" s="5" t="s">
        <v>27</v>
      </c>
      <c r="J95" s="5" t="s">
        <v>27</v>
      </c>
      <c r="K95" s="213" t="s">
        <v>27</v>
      </c>
      <c r="L95" s="9"/>
      <c r="M95" s="9"/>
      <c r="N95" s="259"/>
      <c r="O95" s="259"/>
      <c r="P95" s="259"/>
    </row>
    <row r="96" spans="1:16" ht="69.75" customHeight="1" x14ac:dyDescent="0.25">
      <c r="A96" s="7" t="s">
        <v>355</v>
      </c>
      <c r="B96" s="9" t="s">
        <v>212</v>
      </c>
      <c r="C96" s="7" t="s">
        <v>338</v>
      </c>
      <c r="D96" s="11">
        <v>1</v>
      </c>
      <c r="E96" s="11">
        <v>1</v>
      </c>
      <c r="F96" s="11">
        <v>1</v>
      </c>
      <c r="G96" s="45">
        <v>1</v>
      </c>
      <c r="H96" s="212">
        <f t="shared" si="5"/>
        <v>4</v>
      </c>
      <c r="I96" s="5" t="s">
        <v>27</v>
      </c>
      <c r="J96" s="5" t="s">
        <v>27</v>
      </c>
      <c r="K96" s="213" t="s">
        <v>27</v>
      </c>
      <c r="L96" s="9"/>
      <c r="M96" s="9"/>
      <c r="N96" s="259"/>
      <c r="O96" s="259"/>
      <c r="P96" s="259"/>
    </row>
    <row r="97" spans="1:16" ht="60" x14ac:dyDescent="0.25">
      <c r="A97" s="7" t="s">
        <v>356</v>
      </c>
      <c r="B97" s="9" t="s">
        <v>76</v>
      </c>
      <c r="C97" s="9" t="s">
        <v>357</v>
      </c>
      <c r="D97" s="45">
        <v>0</v>
      </c>
      <c r="E97" s="45">
        <v>0</v>
      </c>
      <c r="F97" s="45">
        <v>1</v>
      </c>
      <c r="G97" s="45">
        <v>0</v>
      </c>
      <c r="H97" s="212">
        <f t="shared" si="5"/>
        <v>1</v>
      </c>
      <c r="I97" s="5" t="s">
        <v>27</v>
      </c>
      <c r="J97" s="5" t="s">
        <v>27</v>
      </c>
      <c r="K97" s="213" t="s">
        <v>27</v>
      </c>
      <c r="L97" s="9"/>
      <c r="M97" s="9"/>
      <c r="N97" s="259"/>
      <c r="O97" s="259"/>
      <c r="P97" s="259"/>
    </row>
    <row r="98" spans="1:16" ht="30" x14ac:dyDescent="0.25">
      <c r="A98" s="7" t="s">
        <v>358</v>
      </c>
      <c r="B98" s="9" t="s">
        <v>76</v>
      </c>
      <c r="C98" s="9" t="s">
        <v>203</v>
      </c>
      <c r="D98" s="45">
        <v>0</v>
      </c>
      <c r="E98" s="45">
        <v>1</v>
      </c>
      <c r="F98" s="45">
        <v>0</v>
      </c>
      <c r="G98" s="45">
        <v>1</v>
      </c>
      <c r="H98" s="212">
        <f t="shared" si="5"/>
        <v>2</v>
      </c>
      <c r="I98" s="5" t="s">
        <v>27</v>
      </c>
      <c r="J98" s="5" t="s">
        <v>27</v>
      </c>
      <c r="K98" s="213" t="s">
        <v>27</v>
      </c>
      <c r="L98" s="9"/>
      <c r="M98" s="9"/>
      <c r="N98" s="259"/>
      <c r="O98" s="259"/>
      <c r="P98" s="259"/>
    </row>
    <row r="99" spans="1:16" s="12" customFormat="1" ht="30" x14ac:dyDescent="0.25">
      <c r="A99" s="7" t="s">
        <v>359</v>
      </c>
      <c r="B99" s="9" t="s">
        <v>76</v>
      </c>
      <c r="C99" s="9" t="s">
        <v>360</v>
      </c>
      <c r="D99" s="45">
        <v>1</v>
      </c>
      <c r="E99" s="45">
        <v>1</v>
      </c>
      <c r="F99" s="45">
        <v>1</v>
      </c>
      <c r="G99" s="45">
        <v>1</v>
      </c>
      <c r="H99" s="212">
        <f t="shared" si="5"/>
        <v>4</v>
      </c>
      <c r="I99" s="5" t="s">
        <v>27</v>
      </c>
      <c r="J99" s="5" t="s">
        <v>27</v>
      </c>
      <c r="K99" s="213" t="s">
        <v>27</v>
      </c>
      <c r="L99" s="9"/>
      <c r="M99" s="9"/>
      <c r="N99" s="259"/>
      <c r="O99" s="259"/>
      <c r="P99" s="259"/>
    </row>
    <row r="100" spans="1:16" s="12" customFormat="1" ht="39" customHeight="1" x14ac:dyDescent="0.25">
      <c r="A100" s="7" t="s">
        <v>361</v>
      </c>
      <c r="B100" s="9" t="s">
        <v>362</v>
      </c>
      <c r="C100" s="8" t="s">
        <v>363</v>
      </c>
      <c r="D100" s="45">
        <v>0</v>
      </c>
      <c r="E100" s="45">
        <v>1</v>
      </c>
      <c r="F100" s="45">
        <v>0</v>
      </c>
      <c r="G100" s="45">
        <v>0</v>
      </c>
      <c r="H100" s="39">
        <f t="shared" si="5"/>
        <v>1</v>
      </c>
      <c r="I100" s="5" t="s">
        <v>27</v>
      </c>
      <c r="J100" s="5" t="s">
        <v>27</v>
      </c>
      <c r="K100" s="213" t="s">
        <v>27</v>
      </c>
      <c r="L100" s="9"/>
      <c r="M100" s="9"/>
      <c r="N100" s="259"/>
      <c r="O100" s="259"/>
      <c r="P100" s="259"/>
    </row>
    <row r="101" spans="1:16" s="12" customFormat="1" ht="45" x14ac:dyDescent="0.25">
      <c r="A101" s="7" t="s">
        <v>364</v>
      </c>
      <c r="B101" s="9" t="s">
        <v>248</v>
      </c>
      <c r="C101" s="8" t="s">
        <v>365</v>
      </c>
      <c r="D101" s="45">
        <v>0</v>
      </c>
      <c r="E101" s="45">
        <v>1</v>
      </c>
      <c r="F101" s="45">
        <v>0</v>
      </c>
      <c r="G101" s="45">
        <v>0</v>
      </c>
      <c r="H101" s="39">
        <f t="shared" si="5"/>
        <v>1</v>
      </c>
      <c r="I101" s="5" t="s">
        <v>27</v>
      </c>
      <c r="J101" s="5" t="s">
        <v>27</v>
      </c>
      <c r="K101" s="213" t="s">
        <v>27</v>
      </c>
      <c r="L101" s="9"/>
      <c r="M101" s="9"/>
      <c r="N101" s="259"/>
      <c r="O101" s="259"/>
      <c r="P101" s="259"/>
    </row>
    <row r="102" spans="1:16" s="12" customFormat="1" ht="30" x14ac:dyDescent="0.25">
      <c r="A102" s="7" t="s">
        <v>366</v>
      </c>
      <c r="B102" s="9" t="s">
        <v>367</v>
      </c>
      <c r="C102" s="9" t="s">
        <v>368</v>
      </c>
      <c r="D102" s="45">
        <v>0</v>
      </c>
      <c r="E102" s="45">
        <v>0</v>
      </c>
      <c r="F102" s="45">
        <v>1</v>
      </c>
      <c r="G102" s="45">
        <v>0</v>
      </c>
      <c r="H102" s="39">
        <f t="shared" si="5"/>
        <v>1</v>
      </c>
      <c r="I102" s="5" t="s">
        <v>27</v>
      </c>
      <c r="J102" s="5" t="s">
        <v>27</v>
      </c>
      <c r="K102" s="213" t="s">
        <v>27</v>
      </c>
      <c r="L102" s="9"/>
      <c r="M102" s="9"/>
      <c r="N102" s="259"/>
      <c r="O102" s="259"/>
      <c r="P102" s="259"/>
    </row>
    <row r="103" spans="1:16" s="12" customFormat="1" ht="60" x14ac:dyDescent="0.25">
      <c r="A103" s="7" t="s">
        <v>369</v>
      </c>
      <c r="B103" s="9" t="s">
        <v>129</v>
      </c>
      <c r="C103" s="8" t="s">
        <v>370</v>
      </c>
      <c r="D103" s="45">
        <v>0</v>
      </c>
      <c r="E103" s="45">
        <v>0</v>
      </c>
      <c r="F103" s="45">
        <v>1</v>
      </c>
      <c r="G103" s="45">
        <v>0</v>
      </c>
      <c r="H103" s="39">
        <f t="shared" si="5"/>
        <v>1</v>
      </c>
      <c r="I103" s="5" t="s">
        <v>27</v>
      </c>
      <c r="J103" s="5" t="s">
        <v>27</v>
      </c>
      <c r="K103" s="213" t="s">
        <v>27</v>
      </c>
      <c r="L103" s="9"/>
      <c r="M103" s="9"/>
      <c r="N103" s="259"/>
      <c r="O103" s="259"/>
      <c r="P103" s="259"/>
    </row>
    <row r="104" spans="1:16" s="12" customFormat="1" ht="60" x14ac:dyDescent="0.25">
      <c r="A104" s="7" t="s">
        <v>371</v>
      </c>
      <c r="B104" s="9" t="s">
        <v>362</v>
      </c>
      <c r="C104" s="8" t="s">
        <v>372</v>
      </c>
      <c r="D104" s="45">
        <v>0</v>
      </c>
      <c r="E104" s="45">
        <v>1</v>
      </c>
      <c r="F104" s="45">
        <v>0</v>
      </c>
      <c r="G104" s="45">
        <v>0</v>
      </c>
      <c r="H104" s="39">
        <f t="shared" si="5"/>
        <v>1</v>
      </c>
      <c r="I104" s="5" t="s">
        <v>27</v>
      </c>
      <c r="J104" s="5" t="s">
        <v>27</v>
      </c>
      <c r="K104" s="213" t="s">
        <v>27</v>
      </c>
      <c r="L104" s="9"/>
      <c r="M104" s="9"/>
      <c r="N104" s="259"/>
      <c r="O104" s="259"/>
      <c r="P104" s="259"/>
    </row>
    <row r="105" spans="1:16" s="12" customFormat="1" ht="45" x14ac:dyDescent="0.25">
      <c r="A105" s="7" t="s">
        <v>373</v>
      </c>
      <c r="B105" s="9" t="s">
        <v>374</v>
      </c>
      <c r="C105" s="8" t="s">
        <v>375</v>
      </c>
      <c r="D105" s="45">
        <v>0</v>
      </c>
      <c r="E105" s="45">
        <v>0</v>
      </c>
      <c r="F105" s="45">
        <v>1</v>
      </c>
      <c r="G105" s="45"/>
      <c r="H105" s="39">
        <f t="shared" si="5"/>
        <v>1</v>
      </c>
      <c r="I105" s="5" t="s">
        <v>27</v>
      </c>
      <c r="J105" s="5" t="s">
        <v>27</v>
      </c>
      <c r="K105" s="213" t="s">
        <v>27</v>
      </c>
      <c r="L105" s="9"/>
      <c r="M105" s="9"/>
      <c r="N105" s="259"/>
      <c r="O105" s="259"/>
      <c r="P105" s="259"/>
    </row>
    <row r="106" spans="1:16" s="12" customFormat="1" ht="45" x14ac:dyDescent="0.25">
      <c r="A106" s="7" t="s">
        <v>376</v>
      </c>
      <c r="B106" s="9" t="s">
        <v>377</v>
      </c>
      <c r="C106" s="8" t="s">
        <v>378</v>
      </c>
      <c r="D106" s="45">
        <v>0</v>
      </c>
      <c r="E106" s="45">
        <v>0</v>
      </c>
      <c r="F106" s="45">
        <v>0</v>
      </c>
      <c r="G106" s="45">
        <v>1</v>
      </c>
      <c r="H106" s="39">
        <f t="shared" si="5"/>
        <v>1</v>
      </c>
      <c r="I106" s="5" t="s">
        <v>27</v>
      </c>
      <c r="J106" s="5" t="s">
        <v>27</v>
      </c>
      <c r="K106" s="213" t="s">
        <v>27</v>
      </c>
      <c r="L106" s="9"/>
      <c r="M106" s="9"/>
      <c r="N106" s="259"/>
      <c r="O106" s="259"/>
      <c r="P106" s="259"/>
    </row>
    <row r="107" spans="1:16" s="12" customFormat="1" ht="60" x14ac:dyDescent="0.25">
      <c r="A107" s="7" t="s">
        <v>379</v>
      </c>
      <c r="B107" s="9" t="s">
        <v>380</v>
      </c>
      <c r="C107" s="8" t="s">
        <v>381</v>
      </c>
      <c r="D107" s="45">
        <v>0</v>
      </c>
      <c r="E107" s="45">
        <v>0</v>
      </c>
      <c r="F107" s="45">
        <v>0</v>
      </c>
      <c r="G107" s="45">
        <v>1</v>
      </c>
      <c r="H107" s="39">
        <f t="shared" si="5"/>
        <v>1</v>
      </c>
      <c r="I107" s="5" t="s">
        <v>27</v>
      </c>
      <c r="J107" s="5" t="s">
        <v>27</v>
      </c>
      <c r="K107" s="213" t="s">
        <v>27</v>
      </c>
      <c r="L107" s="9"/>
      <c r="M107" s="9"/>
      <c r="N107" s="259"/>
      <c r="O107" s="259"/>
      <c r="P107" s="259"/>
    </row>
    <row r="108" spans="1:16" s="12" customFormat="1" ht="45" x14ac:dyDescent="0.25">
      <c r="A108" s="7" t="s">
        <v>382</v>
      </c>
      <c r="B108" s="9" t="s">
        <v>383</v>
      </c>
      <c r="C108" s="8" t="s">
        <v>384</v>
      </c>
      <c r="D108" s="45">
        <v>0</v>
      </c>
      <c r="E108" s="45">
        <v>0</v>
      </c>
      <c r="F108" s="45">
        <v>0</v>
      </c>
      <c r="G108" s="45">
        <v>1</v>
      </c>
      <c r="H108" s="39">
        <f t="shared" si="5"/>
        <v>1</v>
      </c>
      <c r="I108" s="5" t="s">
        <v>27</v>
      </c>
      <c r="J108" s="5" t="s">
        <v>27</v>
      </c>
      <c r="K108" s="213" t="s">
        <v>27</v>
      </c>
      <c r="L108" s="9"/>
      <c r="M108" s="9"/>
      <c r="N108" s="259"/>
      <c r="O108" s="259"/>
      <c r="P108" s="259"/>
    </row>
    <row r="109" spans="1:16" s="12" customFormat="1" ht="45" x14ac:dyDescent="0.25">
      <c r="A109" s="7" t="s">
        <v>385</v>
      </c>
      <c r="B109" s="9" t="s">
        <v>386</v>
      </c>
      <c r="C109" s="8" t="s">
        <v>387</v>
      </c>
      <c r="D109" s="45">
        <v>1</v>
      </c>
      <c r="E109" s="45">
        <v>0</v>
      </c>
      <c r="F109" s="45">
        <v>0</v>
      </c>
      <c r="G109" s="45">
        <v>0</v>
      </c>
      <c r="H109" s="39">
        <f t="shared" si="5"/>
        <v>1</v>
      </c>
      <c r="I109" s="5" t="s">
        <v>27</v>
      </c>
      <c r="J109" s="5" t="s">
        <v>27</v>
      </c>
      <c r="K109" s="213" t="s">
        <v>27</v>
      </c>
      <c r="L109" s="9"/>
      <c r="M109" s="9"/>
      <c r="N109" s="259"/>
      <c r="O109" s="259"/>
      <c r="P109" s="259"/>
    </row>
    <row r="110" spans="1:16" s="12" customFormat="1" ht="75" x14ac:dyDescent="0.25">
      <c r="A110" s="7" t="s">
        <v>388</v>
      </c>
      <c r="B110" s="9" t="s">
        <v>374</v>
      </c>
      <c r="C110" s="8" t="s">
        <v>389</v>
      </c>
      <c r="D110" s="45">
        <v>1</v>
      </c>
      <c r="E110" s="45">
        <v>0</v>
      </c>
      <c r="F110" s="45">
        <v>0</v>
      </c>
      <c r="G110" s="45">
        <v>0</v>
      </c>
      <c r="H110" s="39">
        <f t="shared" si="5"/>
        <v>1</v>
      </c>
      <c r="I110" s="5" t="s">
        <v>27</v>
      </c>
      <c r="J110" s="5" t="s">
        <v>27</v>
      </c>
      <c r="K110" s="213" t="s">
        <v>27</v>
      </c>
      <c r="L110" s="9"/>
      <c r="M110" s="9"/>
      <c r="N110" s="259"/>
      <c r="O110" s="259"/>
      <c r="P110" s="259"/>
    </row>
    <row r="111" spans="1:16" s="12" customFormat="1" ht="45" x14ac:dyDescent="0.25">
      <c r="A111" s="7" t="s">
        <v>390</v>
      </c>
      <c r="B111" s="9" t="s">
        <v>129</v>
      </c>
      <c r="C111" s="8" t="s">
        <v>391</v>
      </c>
      <c r="D111" s="45">
        <v>1</v>
      </c>
      <c r="E111" s="45">
        <v>0</v>
      </c>
      <c r="F111" s="45">
        <v>0</v>
      </c>
      <c r="G111" s="45">
        <v>0</v>
      </c>
      <c r="H111" s="39">
        <f t="shared" si="5"/>
        <v>1</v>
      </c>
      <c r="I111" s="5" t="s">
        <v>27</v>
      </c>
      <c r="J111" s="5" t="s">
        <v>27</v>
      </c>
      <c r="K111" s="213" t="s">
        <v>27</v>
      </c>
      <c r="L111" s="9"/>
      <c r="M111" s="9"/>
      <c r="N111" s="259"/>
      <c r="O111" s="259"/>
      <c r="P111" s="259"/>
    </row>
    <row r="112" spans="1:16" s="12" customFormat="1" ht="45" x14ac:dyDescent="0.25">
      <c r="A112" s="7" t="s">
        <v>392</v>
      </c>
      <c r="B112" s="9" t="s">
        <v>248</v>
      </c>
      <c r="C112" s="8" t="s">
        <v>393</v>
      </c>
      <c r="D112" s="45">
        <v>1</v>
      </c>
      <c r="E112" s="45">
        <v>0</v>
      </c>
      <c r="F112" s="45">
        <v>0</v>
      </c>
      <c r="G112" s="45">
        <v>0</v>
      </c>
      <c r="H112" s="39">
        <f t="shared" si="5"/>
        <v>1</v>
      </c>
      <c r="I112" s="5" t="s">
        <v>27</v>
      </c>
      <c r="J112" s="5" t="s">
        <v>27</v>
      </c>
      <c r="K112" s="213" t="s">
        <v>27</v>
      </c>
      <c r="L112" s="9"/>
      <c r="M112" s="9"/>
      <c r="N112" s="259"/>
      <c r="O112" s="259"/>
      <c r="P112" s="259"/>
    </row>
    <row r="113" spans="1:16" s="12" customFormat="1" ht="45" x14ac:dyDescent="0.25">
      <c r="A113" s="7" t="s">
        <v>394</v>
      </c>
      <c r="B113" s="9" t="s">
        <v>248</v>
      </c>
      <c r="C113" s="8" t="s">
        <v>395</v>
      </c>
      <c r="D113" s="45">
        <v>1</v>
      </c>
      <c r="E113" s="45">
        <v>0</v>
      </c>
      <c r="F113" s="45">
        <v>0</v>
      </c>
      <c r="G113" s="45">
        <v>0</v>
      </c>
      <c r="H113" s="39">
        <f t="shared" si="5"/>
        <v>1</v>
      </c>
      <c r="I113" s="5" t="s">
        <v>27</v>
      </c>
      <c r="J113" s="5" t="s">
        <v>27</v>
      </c>
      <c r="K113" s="213" t="s">
        <v>27</v>
      </c>
      <c r="L113" s="9"/>
      <c r="M113" s="9"/>
      <c r="N113" s="259"/>
      <c r="O113" s="259"/>
      <c r="P113" s="259"/>
    </row>
    <row r="114" spans="1:16" s="12" customFormat="1" ht="45" x14ac:dyDescent="0.25">
      <c r="A114" s="7" t="s">
        <v>396</v>
      </c>
      <c r="B114" s="9" t="s">
        <v>374</v>
      </c>
      <c r="C114" s="8" t="s">
        <v>397</v>
      </c>
      <c r="D114" s="45">
        <v>0</v>
      </c>
      <c r="E114" s="45">
        <v>1</v>
      </c>
      <c r="F114" s="45"/>
      <c r="G114" s="45">
        <v>0</v>
      </c>
      <c r="H114" s="39">
        <f t="shared" si="5"/>
        <v>1</v>
      </c>
      <c r="I114" s="5" t="s">
        <v>27</v>
      </c>
      <c r="J114" s="5" t="s">
        <v>27</v>
      </c>
      <c r="K114" s="213" t="s">
        <v>27</v>
      </c>
      <c r="L114" s="9"/>
      <c r="M114" s="9"/>
      <c r="N114" s="259"/>
      <c r="O114" s="259"/>
      <c r="P114" s="259"/>
    </row>
    <row r="115" spans="1:16" s="12" customFormat="1" ht="45" x14ac:dyDescent="0.25">
      <c r="A115" s="7" t="s">
        <v>398</v>
      </c>
      <c r="B115" s="9" t="s">
        <v>399</v>
      </c>
      <c r="C115" s="8" t="s">
        <v>400</v>
      </c>
      <c r="D115" s="45">
        <v>0</v>
      </c>
      <c r="E115" s="45">
        <v>0</v>
      </c>
      <c r="F115" s="45">
        <v>1</v>
      </c>
      <c r="G115" s="45">
        <v>0</v>
      </c>
      <c r="H115" s="39">
        <f t="shared" si="5"/>
        <v>1</v>
      </c>
      <c r="I115" s="5" t="s">
        <v>27</v>
      </c>
      <c r="J115" s="5" t="s">
        <v>27</v>
      </c>
      <c r="K115" s="213" t="s">
        <v>27</v>
      </c>
      <c r="L115" s="9"/>
      <c r="M115" s="9"/>
      <c r="N115" s="259"/>
      <c r="O115" s="259"/>
      <c r="P115" s="259"/>
    </row>
    <row r="116" spans="1:16" s="12" customFormat="1" ht="75" x14ac:dyDescent="0.25">
      <c r="A116" s="7" t="s">
        <v>401</v>
      </c>
      <c r="B116" s="9" t="s">
        <v>374</v>
      </c>
      <c r="C116" s="8" t="s">
        <v>402</v>
      </c>
      <c r="D116" s="45">
        <v>0</v>
      </c>
      <c r="E116" s="45">
        <v>0</v>
      </c>
      <c r="F116" s="45">
        <v>1</v>
      </c>
      <c r="G116" s="45">
        <v>0</v>
      </c>
      <c r="H116" s="39">
        <f t="shared" si="5"/>
        <v>1</v>
      </c>
      <c r="I116" s="5" t="s">
        <v>27</v>
      </c>
      <c r="J116" s="5" t="s">
        <v>27</v>
      </c>
      <c r="K116" s="213" t="s">
        <v>27</v>
      </c>
      <c r="L116" s="9"/>
      <c r="M116" s="9"/>
      <c r="N116" s="259"/>
      <c r="O116" s="259"/>
      <c r="P116" s="259"/>
    </row>
    <row r="117" spans="1:16" s="12" customFormat="1" ht="75" x14ac:dyDescent="0.25">
      <c r="A117" s="7" t="s">
        <v>403</v>
      </c>
      <c r="B117" s="9" t="s">
        <v>374</v>
      </c>
      <c r="C117" s="8" t="s">
        <v>404</v>
      </c>
      <c r="D117" s="45">
        <v>0</v>
      </c>
      <c r="E117" s="45">
        <v>1</v>
      </c>
      <c r="F117" s="42">
        <v>0</v>
      </c>
      <c r="G117" s="42">
        <v>0</v>
      </c>
      <c r="H117" s="39">
        <f t="shared" si="5"/>
        <v>1</v>
      </c>
      <c r="I117" s="5" t="s">
        <v>27</v>
      </c>
      <c r="J117" s="5" t="s">
        <v>27</v>
      </c>
      <c r="K117" s="213" t="s">
        <v>27</v>
      </c>
      <c r="L117" s="9"/>
      <c r="M117" s="9"/>
      <c r="N117" s="259"/>
      <c r="O117" s="259"/>
      <c r="P117" s="259"/>
    </row>
    <row r="118" spans="1:16" s="12" customFormat="1" ht="45" x14ac:dyDescent="0.25">
      <c r="A118" s="7" t="s">
        <v>405</v>
      </c>
      <c r="B118" s="9" t="s">
        <v>386</v>
      </c>
      <c r="C118" s="8" t="s">
        <v>397</v>
      </c>
      <c r="D118" s="45">
        <v>0</v>
      </c>
      <c r="E118" s="45">
        <v>1</v>
      </c>
      <c r="F118" s="45"/>
      <c r="G118" s="45">
        <v>0</v>
      </c>
      <c r="H118" s="39">
        <f t="shared" si="5"/>
        <v>1</v>
      </c>
      <c r="I118" s="5" t="s">
        <v>27</v>
      </c>
      <c r="J118" s="5" t="s">
        <v>27</v>
      </c>
      <c r="K118" s="213" t="s">
        <v>27</v>
      </c>
      <c r="L118" s="9"/>
      <c r="M118" s="9"/>
      <c r="N118" s="259"/>
      <c r="O118" s="259"/>
      <c r="P118" s="259"/>
    </row>
    <row r="119" spans="1:16" s="12" customFormat="1" ht="30" x14ac:dyDescent="0.25">
      <c r="A119" s="7" t="s">
        <v>406</v>
      </c>
      <c r="B119" s="9" t="s">
        <v>248</v>
      </c>
      <c r="C119" s="8" t="s">
        <v>407</v>
      </c>
      <c r="D119" s="45">
        <v>0</v>
      </c>
      <c r="E119" s="45">
        <v>1</v>
      </c>
      <c r="F119" s="45"/>
      <c r="G119" s="45">
        <v>0</v>
      </c>
      <c r="H119" s="39">
        <f t="shared" si="5"/>
        <v>1</v>
      </c>
      <c r="I119" s="5" t="s">
        <v>27</v>
      </c>
      <c r="J119" s="5" t="s">
        <v>27</v>
      </c>
      <c r="K119" s="213" t="s">
        <v>27</v>
      </c>
      <c r="L119" s="9"/>
      <c r="M119" s="9"/>
      <c r="N119" s="259"/>
      <c r="O119" s="259"/>
      <c r="P119" s="259"/>
    </row>
    <row r="120" spans="1:16" s="12" customFormat="1" ht="45" x14ac:dyDescent="0.25">
      <c r="A120" s="7" t="s">
        <v>408</v>
      </c>
      <c r="B120" s="9" t="s">
        <v>202</v>
      </c>
      <c r="C120" s="8" t="s">
        <v>409</v>
      </c>
      <c r="D120" s="42">
        <v>0</v>
      </c>
      <c r="E120" s="42">
        <v>0</v>
      </c>
      <c r="F120" s="45">
        <v>1</v>
      </c>
      <c r="G120" s="45">
        <v>0</v>
      </c>
      <c r="H120" s="39">
        <f t="shared" si="5"/>
        <v>1</v>
      </c>
      <c r="I120" s="5" t="s">
        <v>27</v>
      </c>
      <c r="J120" s="5" t="s">
        <v>27</v>
      </c>
      <c r="K120" s="213" t="s">
        <v>27</v>
      </c>
      <c r="L120" s="9"/>
      <c r="M120" s="9"/>
      <c r="N120" s="259"/>
      <c r="O120" s="259"/>
      <c r="P120" s="259"/>
    </row>
    <row r="121" spans="1:16" s="12" customFormat="1" ht="60" x14ac:dyDescent="0.25">
      <c r="A121" s="7" t="s">
        <v>410</v>
      </c>
      <c r="B121" s="9" t="s">
        <v>399</v>
      </c>
      <c r="C121" s="8" t="s">
        <v>411</v>
      </c>
      <c r="D121" s="45">
        <v>0</v>
      </c>
      <c r="E121" s="45">
        <v>0</v>
      </c>
      <c r="F121" s="45">
        <v>0</v>
      </c>
      <c r="G121" s="45">
        <v>1</v>
      </c>
      <c r="H121" s="39">
        <f t="shared" si="5"/>
        <v>1</v>
      </c>
      <c r="I121" s="5" t="s">
        <v>27</v>
      </c>
      <c r="J121" s="5" t="s">
        <v>27</v>
      </c>
      <c r="K121" s="213" t="s">
        <v>27</v>
      </c>
      <c r="L121" s="9"/>
      <c r="M121" s="9"/>
      <c r="N121" s="259"/>
      <c r="O121" s="259"/>
      <c r="P121" s="259"/>
    </row>
    <row r="122" spans="1:16" s="12" customFormat="1" ht="60" x14ac:dyDescent="0.25">
      <c r="A122" s="7" t="s">
        <v>412</v>
      </c>
      <c r="B122" s="9" t="s">
        <v>248</v>
      </c>
      <c r="C122" s="8" t="s">
        <v>413</v>
      </c>
      <c r="D122" s="45">
        <v>0</v>
      </c>
      <c r="E122" s="45">
        <v>0</v>
      </c>
      <c r="F122" s="45">
        <v>1</v>
      </c>
      <c r="G122" s="45">
        <v>0</v>
      </c>
      <c r="H122" s="39">
        <f t="shared" si="5"/>
        <v>1</v>
      </c>
      <c r="I122" s="5" t="s">
        <v>27</v>
      </c>
      <c r="J122" s="5" t="s">
        <v>27</v>
      </c>
      <c r="K122" s="213" t="s">
        <v>27</v>
      </c>
      <c r="L122" s="9"/>
      <c r="M122" s="9"/>
      <c r="N122" s="259"/>
      <c r="O122" s="259"/>
      <c r="P122" s="259"/>
    </row>
    <row r="123" spans="1:16" s="12" customFormat="1" ht="60" x14ac:dyDescent="0.25">
      <c r="A123" s="7" t="s">
        <v>414</v>
      </c>
      <c r="B123" s="9" t="s">
        <v>383</v>
      </c>
      <c r="C123" s="8" t="s">
        <v>415</v>
      </c>
      <c r="D123" s="45">
        <v>1</v>
      </c>
      <c r="E123" s="45">
        <v>1</v>
      </c>
      <c r="F123" s="45">
        <v>1</v>
      </c>
      <c r="G123" s="45">
        <v>1</v>
      </c>
      <c r="H123" s="39">
        <f t="shared" si="5"/>
        <v>4</v>
      </c>
      <c r="I123" s="5" t="s">
        <v>27</v>
      </c>
      <c r="J123" s="5" t="s">
        <v>27</v>
      </c>
      <c r="K123" s="213" t="s">
        <v>27</v>
      </c>
      <c r="L123" s="9"/>
      <c r="M123" s="9"/>
      <c r="N123" s="259"/>
      <c r="O123" s="259"/>
      <c r="P123" s="259"/>
    </row>
    <row r="124" spans="1:16" s="12" customFormat="1" ht="75" x14ac:dyDescent="0.25">
      <c r="A124" s="7" t="s">
        <v>416</v>
      </c>
      <c r="B124" s="9" t="s">
        <v>383</v>
      </c>
      <c r="C124" s="8" t="s">
        <v>417</v>
      </c>
      <c r="D124" s="45">
        <v>1</v>
      </c>
      <c r="E124" s="45">
        <v>0</v>
      </c>
      <c r="F124" s="45">
        <v>0</v>
      </c>
      <c r="G124" s="45">
        <v>0</v>
      </c>
      <c r="H124" s="39">
        <f t="shared" si="5"/>
        <v>1</v>
      </c>
      <c r="I124" s="5" t="s">
        <v>27</v>
      </c>
      <c r="J124" s="5" t="s">
        <v>27</v>
      </c>
      <c r="K124" s="213" t="s">
        <v>27</v>
      </c>
      <c r="L124" s="9"/>
      <c r="M124" s="9"/>
      <c r="N124" s="259"/>
      <c r="O124" s="259"/>
      <c r="P124" s="259"/>
    </row>
    <row r="125" spans="1:16" s="12" customFormat="1" ht="35.25" customHeight="1" x14ac:dyDescent="0.25">
      <c r="A125" s="289" t="s">
        <v>418</v>
      </c>
      <c r="B125" s="289"/>
      <c r="C125" s="289"/>
      <c r="D125" s="289"/>
      <c r="E125" s="289"/>
      <c r="F125" s="289"/>
      <c r="G125" s="289"/>
      <c r="H125" s="289"/>
      <c r="I125" s="289"/>
      <c r="J125" s="289"/>
      <c r="K125" s="289"/>
      <c r="L125" s="289"/>
      <c r="M125" s="289"/>
      <c r="N125" s="289"/>
      <c r="O125" s="289"/>
      <c r="P125" s="289"/>
    </row>
    <row r="126" spans="1:16" x14ac:dyDescent="0.25">
      <c r="A126" s="280" t="s">
        <v>419</v>
      </c>
      <c r="B126" s="280"/>
      <c r="C126" s="280"/>
      <c r="D126" s="280"/>
      <c r="E126" s="280"/>
      <c r="F126" s="280"/>
      <c r="G126" s="280"/>
      <c r="H126" s="280"/>
      <c r="I126" s="280"/>
      <c r="J126" s="280"/>
      <c r="K126" s="280"/>
      <c r="L126" s="280"/>
      <c r="M126" s="280"/>
      <c r="N126" s="280"/>
      <c r="O126" s="280"/>
      <c r="P126" s="280"/>
    </row>
    <row r="127" spans="1:16" ht="51.75" customHeight="1" x14ac:dyDescent="0.25">
      <c r="A127" s="282" t="s">
        <v>420</v>
      </c>
      <c r="B127" s="282"/>
      <c r="C127" s="282"/>
      <c r="D127" s="282"/>
      <c r="E127" s="282"/>
      <c r="F127" s="282"/>
      <c r="G127" s="282"/>
      <c r="H127" s="282"/>
      <c r="I127" s="282"/>
      <c r="J127" s="282"/>
      <c r="K127" s="282"/>
      <c r="L127" s="282"/>
      <c r="M127" s="282"/>
      <c r="N127" s="282"/>
      <c r="O127" s="282"/>
      <c r="P127" s="282"/>
    </row>
    <row r="128" spans="1:16" ht="15" customHeight="1" x14ac:dyDescent="0.25">
      <c r="A128" s="282" t="s">
        <v>421</v>
      </c>
      <c r="B128" s="282"/>
      <c r="C128" s="282"/>
      <c r="D128" s="282"/>
      <c r="E128" s="282"/>
      <c r="F128" s="282"/>
      <c r="G128" s="282"/>
      <c r="H128" s="288" t="s">
        <v>422</v>
      </c>
      <c r="I128" s="288"/>
      <c r="J128" s="288"/>
      <c r="K128" s="288"/>
      <c r="L128" s="281"/>
      <c r="M128" s="281"/>
      <c r="N128" s="281"/>
      <c r="O128" s="281"/>
      <c r="P128" s="214"/>
    </row>
    <row r="129" spans="1:16" ht="51" customHeight="1" x14ac:dyDescent="0.25">
      <c r="A129" s="215" t="s">
        <v>423</v>
      </c>
      <c r="B129" s="26" t="s">
        <v>424</v>
      </c>
      <c r="C129" s="272" t="s">
        <v>425</v>
      </c>
      <c r="D129" s="138">
        <v>1</v>
      </c>
      <c r="E129" s="128"/>
      <c r="F129" s="128"/>
      <c r="G129" s="128"/>
      <c r="H129" s="21">
        <f>SUM(D129:G129)</f>
        <v>1</v>
      </c>
      <c r="I129" s="128">
        <v>18</v>
      </c>
      <c r="J129" s="138">
        <v>3</v>
      </c>
      <c r="K129" s="22">
        <f>SUM(I129:J129)</f>
        <v>21</v>
      </c>
      <c r="L129" s="273" t="s">
        <v>426</v>
      </c>
      <c r="M129" s="28" t="s">
        <v>427</v>
      </c>
      <c r="N129" s="9"/>
      <c r="O129" s="259" t="s">
        <v>428</v>
      </c>
      <c r="P129" s="259" t="s">
        <v>429</v>
      </c>
    </row>
    <row r="130" spans="1:16" ht="102" x14ac:dyDescent="0.25">
      <c r="A130" s="215" t="s">
        <v>430</v>
      </c>
      <c r="B130" s="26" t="s">
        <v>431</v>
      </c>
      <c r="C130" s="272"/>
      <c r="D130" s="138">
        <v>4100</v>
      </c>
      <c r="E130" s="128">
        <v>4400</v>
      </c>
      <c r="F130" s="128">
        <v>4875</v>
      </c>
      <c r="G130" s="128">
        <v>3505</v>
      </c>
      <c r="H130" s="21">
        <f t="shared" ref="H130:H137" si="6">SUM(D130:G130)</f>
        <v>16880</v>
      </c>
      <c r="I130" s="128">
        <v>6315.57</v>
      </c>
      <c r="J130" s="138">
        <v>1063.33</v>
      </c>
      <c r="K130" s="22">
        <f t="shared" ref="K130:K137" si="7">SUM(I130:J130)</f>
        <v>7378.9</v>
      </c>
      <c r="L130" s="273"/>
      <c r="M130" s="28" t="s">
        <v>432</v>
      </c>
      <c r="N130" s="9"/>
      <c r="O130" s="259"/>
      <c r="P130" s="259"/>
    </row>
    <row r="131" spans="1:16" ht="38.25" x14ac:dyDescent="0.25">
      <c r="A131" s="215" t="s">
        <v>433</v>
      </c>
      <c r="B131" s="26" t="s">
        <v>434</v>
      </c>
      <c r="C131" s="272"/>
      <c r="D131" s="138">
        <v>1024</v>
      </c>
      <c r="E131" s="128">
        <v>1062</v>
      </c>
      <c r="F131" s="128">
        <v>1019</v>
      </c>
      <c r="G131" s="128">
        <v>990</v>
      </c>
      <c r="H131" s="21">
        <f t="shared" si="6"/>
        <v>4095</v>
      </c>
      <c r="I131" s="128">
        <v>4043.6</v>
      </c>
      <c r="J131" s="138">
        <v>473.35699999999997</v>
      </c>
      <c r="K131" s="22">
        <f t="shared" si="7"/>
        <v>4516.9570000000003</v>
      </c>
      <c r="L131" s="273"/>
      <c r="M131" s="28" t="s">
        <v>435</v>
      </c>
      <c r="N131" s="9"/>
      <c r="O131" s="259"/>
      <c r="P131" s="259"/>
    </row>
    <row r="132" spans="1:16" ht="63.75" x14ac:dyDescent="0.25">
      <c r="A132" s="215" t="s">
        <v>436</v>
      </c>
      <c r="B132" s="26" t="s">
        <v>437</v>
      </c>
      <c r="C132" s="272"/>
      <c r="D132" s="138">
        <v>492</v>
      </c>
      <c r="E132" s="128">
        <v>502</v>
      </c>
      <c r="F132" s="128">
        <v>495</v>
      </c>
      <c r="G132" s="128">
        <v>381</v>
      </c>
      <c r="H132" s="21">
        <f t="shared" si="6"/>
        <v>1870</v>
      </c>
      <c r="I132" s="128">
        <v>2084.85</v>
      </c>
      <c r="J132" s="138">
        <v>197.75</v>
      </c>
      <c r="K132" s="22">
        <f t="shared" si="7"/>
        <v>2282.6</v>
      </c>
      <c r="L132" s="273"/>
      <c r="M132" s="28" t="s">
        <v>438</v>
      </c>
      <c r="N132" s="9"/>
      <c r="O132" s="259"/>
      <c r="P132" s="259"/>
    </row>
    <row r="133" spans="1:16" ht="51" x14ac:dyDescent="0.25">
      <c r="A133" s="215" t="s">
        <v>439</v>
      </c>
      <c r="B133" s="26" t="s">
        <v>431</v>
      </c>
      <c r="C133" s="272"/>
      <c r="D133" s="138">
        <v>939</v>
      </c>
      <c r="E133" s="128">
        <v>698</v>
      </c>
      <c r="F133" s="128">
        <v>698</v>
      </c>
      <c r="G133" s="128">
        <v>415</v>
      </c>
      <c r="H133" s="21">
        <f t="shared" si="6"/>
        <v>2750</v>
      </c>
      <c r="I133" s="75">
        <v>2140</v>
      </c>
      <c r="J133" s="74">
        <v>238</v>
      </c>
      <c r="K133" s="22">
        <f t="shared" si="7"/>
        <v>2378</v>
      </c>
      <c r="L133" s="273"/>
      <c r="M133" s="28" t="s">
        <v>440</v>
      </c>
      <c r="N133" s="9"/>
      <c r="O133" s="259"/>
      <c r="P133" s="259"/>
    </row>
    <row r="134" spans="1:16" ht="38.25" x14ac:dyDescent="0.25">
      <c r="A134" s="215" t="s">
        <v>441</v>
      </c>
      <c r="B134" s="26" t="s">
        <v>442</v>
      </c>
      <c r="C134" s="272"/>
      <c r="D134" s="138">
        <v>525</v>
      </c>
      <c r="E134" s="128">
        <v>530</v>
      </c>
      <c r="F134" s="128">
        <v>517</v>
      </c>
      <c r="G134" s="128">
        <v>522</v>
      </c>
      <c r="H134" s="21">
        <f t="shared" si="6"/>
        <v>2094</v>
      </c>
      <c r="I134" s="128">
        <v>2888.4</v>
      </c>
      <c r="J134" s="138">
        <v>534.49</v>
      </c>
      <c r="K134" s="22">
        <f t="shared" si="7"/>
        <v>3422.8900000000003</v>
      </c>
      <c r="L134" s="273"/>
      <c r="M134" s="28" t="s">
        <v>435</v>
      </c>
      <c r="N134" s="9"/>
      <c r="O134" s="259"/>
      <c r="P134" s="259"/>
    </row>
    <row r="135" spans="1:16" ht="38.25" x14ac:dyDescent="0.25">
      <c r="A135" s="215" t="s">
        <v>443</v>
      </c>
      <c r="B135" s="26" t="s">
        <v>442</v>
      </c>
      <c r="C135" s="272"/>
      <c r="D135" s="138">
        <v>425</v>
      </c>
      <c r="E135" s="128">
        <v>421</v>
      </c>
      <c r="F135" s="128">
        <v>399</v>
      </c>
      <c r="G135" s="128">
        <v>402</v>
      </c>
      <c r="H135" s="21">
        <f t="shared" si="6"/>
        <v>1647</v>
      </c>
      <c r="I135" s="128">
        <v>2113.14</v>
      </c>
      <c r="J135" s="138">
        <v>420.24699999999996</v>
      </c>
      <c r="K135" s="22">
        <f t="shared" si="7"/>
        <v>2533.3869999999997</v>
      </c>
      <c r="L135" s="273"/>
      <c r="M135" s="28" t="s">
        <v>435</v>
      </c>
      <c r="N135" s="9"/>
      <c r="O135" s="259"/>
      <c r="P135" s="259"/>
    </row>
    <row r="136" spans="1:16" ht="38.25" x14ac:dyDescent="0.25">
      <c r="A136" s="215" t="s">
        <v>444</v>
      </c>
      <c r="B136" s="26" t="s">
        <v>445</v>
      </c>
      <c r="C136" s="272"/>
      <c r="D136" s="138">
        <v>2</v>
      </c>
      <c r="E136" s="128">
        <v>2</v>
      </c>
      <c r="F136" s="128">
        <v>2</v>
      </c>
      <c r="G136" s="128">
        <v>2</v>
      </c>
      <c r="H136" s="21">
        <f t="shared" si="6"/>
        <v>8</v>
      </c>
      <c r="I136" s="128">
        <v>216</v>
      </c>
      <c r="J136" s="138">
        <v>54.24</v>
      </c>
      <c r="K136" s="22">
        <f t="shared" si="7"/>
        <v>270.24</v>
      </c>
      <c r="L136" s="273"/>
      <c r="M136" s="203" t="s">
        <v>446</v>
      </c>
      <c r="N136" s="9"/>
      <c r="O136" s="259"/>
      <c r="P136" s="259"/>
    </row>
    <row r="137" spans="1:16" ht="76.5" x14ac:dyDescent="0.25">
      <c r="A137" s="215" t="s">
        <v>447</v>
      </c>
      <c r="B137" s="26" t="s">
        <v>448</v>
      </c>
      <c r="C137" s="272"/>
      <c r="D137" s="138">
        <v>0</v>
      </c>
      <c r="E137" s="128">
        <v>1</v>
      </c>
      <c r="F137" s="128">
        <v>1</v>
      </c>
      <c r="G137" s="128"/>
      <c r="H137" s="21">
        <f t="shared" si="6"/>
        <v>2</v>
      </c>
      <c r="I137" s="128">
        <v>470.4</v>
      </c>
      <c r="J137" s="138">
        <v>70.06</v>
      </c>
      <c r="K137" s="22">
        <f t="shared" si="7"/>
        <v>540.46</v>
      </c>
      <c r="L137" s="273"/>
      <c r="M137" s="203" t="s">
        <v>449</v>
      </c>
      <c r="N137" s="9"/>
      <c r="O137" s="259"/>
      <c r="P137" s="259"/>
    </row>
    <row r="138" spans="1:16" ht="162" customHeight="1" x14ac:dyDescent="0.25">
      <c r="A138" s="215" t="s">
        <v>450</v>
      </c>
      <c r="B138" s="26" t="s">
        <v>451</v>
      </c>
      <c r="C138" s="272"/>
      <c r="D138" s="138">
        <v>251</v>
      </c>
      <c r="E138" s="128">
        <v>274</v>
      </c>
      <c r="F138" s="128">
        <v>232</v>
      </c>
      <c r="G138" s="128">
        <v>254</v>
      </c>
      <c r="H138" s="21">
        <f>SUM(D138:G138)</f>
        <v>1011</v>
      </c>
      <c r="I138" s="128">
        <v>14928.895999999999</v>
      </c>
      <c r="J138" s="138">
        <v>3000.3759999999997</v>
      </c>
      <c r="K138" s="22">
        <f>SUM(I138:J138)</f>
        <v>17929.271999999997</v>
      </c>
      <c r="L138" s="273"/>
      <c r="M138" s="203" t="s">
        <v>452</v>
      </c>
      <c r="N138" s="9"/>
      <c r="O138" s="259"/>
      <c r="P138" s="259"/>
    </row>
    <row r="139" spans="1:16" ht="35.25" customHeight="1" x14ac:dyDescent="0.25">
      <c r="A139" s="271" t="s">
        <v>453</v>
      </c>
      <c r="B139" s="271"/>
      <c r="C139" s="271"/>
      <c r="D139" s="271"/>
      <c r="E139" s="271"/>
      <c r="F139" s="271"/>
      <c r="G139" s="271"/>
      <c r="H139" s="271"/>
      <c r="I139" s="271"/>
      <c r="J139" s="271"/>
      <c r="K139" s="271"/>
      <c r="L139" s="271"/>
      <c r="M139" s="271"/>
      <c r="N139" s="271"/>
      <c r="O139" s="271"/>
      <c r="P139" s="271"/>
    </row>
    <row r="140" spans="1:16" ht="15" customHeight="1" x14ac:dyDescent="0.25">
      <c r="A140" s="271" t="s">
        <v>454</v>
      </c>
      <c r="B140" s="271"/>
      <c r="C140" s="271"/>
      <c r="D140" s="271"/>
      <c r="E140" s="271"/>
      <c r="F140" s="271"/>
      <c r="G140" s="271"/>
      <c r="H140" s="270" t="s">
        <v>455</v>
      </c>
      <c r="I140" s="270"/>
      <c r="J140" s="270"/>
      <c r="K140" s="270"/>
      <c r="L140" s="279"/>
      <c r="M140" s="279"/>
      <c r="N140" s="279"/>
      <c r="O140" s="279"/>
      <c r="P140" s="279"/>
    </row>
    <row r="141" spans="1:16" ht="122.25" customHeight="1" x14ac:dyDescent="0.25">
      <c r="A141" s="215" t="s">
        <v>456</v>
      </c>
      <c r="B141" s="26" t="s">
        <v>457</v>
      </c>
      <c r="C141" s="272" t="s">
        <v>458</v>
      </c>
      <c r="D141" s="139">
        <v>0</v>
      </c>
      <c r="E141" s="139">
        <v>3</v>
      </c>
      <c r="F141" s="139">
        <v>2</v>
      </c>
      <c r="G141" s="139">
        <v>0</v>
      </c>
      <c r="H141" s="21">
        <f>SUM(D141:G141)</f>
        <v>5</v>
      </c>
      <c r="I141" s="138">
        <v>125</v>
      </c>
      <c r="J141" s="138">
        <v>25</v>
      </c>
      <c r="K141" s="22">
        <f>SUM(I141:J141)</f>
        <v>150</v>
      </c>
      <c r="L141" s="273" t="s">
        <v>426</v>
      </c>
      <c r="M141" s="273" t="s">
        <v>459</v>
      </c>
      <c r="N141" s="9"/>
      <c r="O141" s="259" t="s">
        <v>460</v>
      </c>
      <c r="P141" s="259" t="s">
        <v>429</v>
      </c>
    </row>
    <row r="142" spans="1:16" ht="72" customHeight="1" x14ac:dyDescent="0.25">
      <c r="A142" s="215" t="s">
        <v>461</v>
      </c>
      <c r="B142" s="26" t="s">
        <v>462</v>
      </c>
      <c r="C142" s="272"/>
      <c r="D142" s="139">
        <v>35</v>
      </c>
      <c r="E142" s="139">
        <v>85</v>
      </c>
      <c r="F142" s="139">
        <v>60</v>
      </c>
      <c r="G142" s="139">
        <v>15</v>
      </c>
      <c r="H142" s="21">
        <f>SUM(D142:G142)</f>
        <v>195</v>
      </c>
      <c r="I142" s="138">
        <v>3889</v>
      </c>
      <c r="J142" s="138">
        <v>583</v>
      </c>
      <c r="K142" s="22">
        <f>SUM(I142:J142)</f>
        <v>4472</v>
      </c>
      <c r="L142" s="273"/>
      <c r="M142" s="273"/>
      <c r="N142" s="9"/>
      <c r="O142" s="259"/>
      <c r="P142" s="259"/>
    </row>
    <row r="143" spans="1:16" ht="63.75" customHeight="1" x14ac:dyDescent="0.25">
      <c r="A143" s="215" t="s">
        <v>463</v>
      </c>
      <c r="B143" s="26" t="s">
        <v>464</v>
      </c>
      <c r="C143" s="272"/>
      <c r="D143" s="139">
        <v>35</v>
      </c>
      <c r="E143" s="139">
        <v>85</v>
      </c>
      <c r="F143" s="139">
        <v>70</v>
      </c>
      <c r="G143" s="139">
        <v>23</v>
      </c>
      <c r="H143" s="21">
        <f>SUM(D143:G143)</f>
        <v>213</v>
      </c>
      <c r="I143" s="138">
        <v>3510</v>
      </c>
      <c r="J143" s="138">
        <v>750</v>
      </c>
      <c r="K143" s="22">
        <f>SUM(I143:J143)</f>
        <v>4260</v>
      </c>
      <c r="L143" s="273"/>
      <c r="M143" s="273"/>
      <c r="N143" s="9"/>
      <c r="O143" s="259"/>
      <c r="P143" s="259"/>
    </row>
    <row r="144" spans="1:16" ht="25.5" customHeight="1" x14ac:dyDescent="0.25">
      <c r="A144" s="278" t="s">
        <v>465</v>
      </c>
      <c r="B144" s="278"/>
      <c r="C144" s="278"/>
      <c r="D144" s="278"/>
      <c r="E144" s="278"/>
      <c r="F144" s="278"/>
      <c r="G144" s="278"/>
      <c r="H144" s="278"/>
      <c r="I144" s="278"/>
      <c r="J144" s="278"/>
      <c r="K144" s="278"/>
      <c r="L144" s="278"/>
      <c r="M144" s="278"/>
      <c r="N144" s="278"/>
      <c r="O144" s="278"/>
      <c r="P144" s="278"/>
    </row>
    <row r="145" spans="1:17" x14ac:dyDescent="0.25">
      <c r="A145" s="216" t="s">
        <v>466</v>
      </c>
      <c r="B145" s="278" t="s">
        <v>467</v>
      </c>
      <c r="C145" s="278"/>
      <c r="D145" s="278"/>
      <c r="E145" s="278"/>
      <c r="F145" s="278"/>
      <c r="G145" s="278"/>
      <c r="H145" s="278"/>
      <c r="I145" s="278"/>
      <c r="J145" s="278"/>
      <c r="K145" s="278"/>
      <c r="L145" s="278"/>
      <c r="M145" s="278"/>
      <c r="N145" s="278"/>
      <c r="O145" s="278"/>
      <c r="P145" s="278"/>
    </row>
    <row r="146" spans="1:17" x14ac:dyDescent="0.25">
      <c r="A146" s="278" t="s">
        <v>468</v>
      </c>
      <c r="B146" s="278"/>
      <c r="C146" s="278"/>
      <c r="D146" s="278"/>
      <c r="E146" s="278"/>
      <c r="F146" s="278"/>
      <c r="G146" s="278"/>
      <c r="H146" s="278"/>
      <c r="I146" s="278"/>
      <c r="J146" s="278"/>
      <c r="K146" s="278"/>
      <c r="L146" s="278"/>
      <c r="M146" s="278"/>
      <c r="N146" s="278"/>
      <c r="O146" s="278"/>
      <c r="P146" s="278"/>
    </row>
    <row r="147" spans="1:17" x14ac:dyDescent="0.25">
      <c r="A147" s="278" t="s">
        <v>469</v>
      </c>
      <c r="B147" s="278"/>
      <c r="C147" s="278"/>
      <c r="D147" s="278"/>
      <c r="E147" s="278"/>
      <c r="F147" s="278"/>
      <c r="G147" s="278"/>
      <c r="H147" s="270" t="s">
        <v>470</v>
      </c>
      <c r="I147" s="270"/>
      <c r="J147" s="270"/>
      <c r="K147" s="270"/>
      <c r="L147" s="279"/>
      <c r="M147" s="279"/>
      <c r="N147" s="279"/>
      <c r="O147" s="279"/>
      <c r="P147" s="279"/>
    </row>
    <row r="148" spans="1:17" s="12" customFormat="1" ht="105" x14ac:dyDescent="0.25">
      <c r="A148" s="78" t="s">
        <v>471</v>
      </c>
      <c r="B148" s="26" t="s">
        <v>472</v>
      </c>
      <c r="C148" s="98" t="s">
        <v>473</v>
      </c>
      <c r="D148" s="160"/>
      <c r="E148" s="160">
        <v>400000</v>
      </c>
      <c r="F148" s="160">
        <v>600000</v>
      </c>
      <c r="G148" s="134">
        <v>300000</v>
      </c>
      <c r="H148" s="115">
        <f>SUM(E148:G148)</f>
        <v>1300000</v>
      </c>
      <c r="I148" s="145">
        <v>407</v>
      </c>
      <c r="J148" s="146">
        <v>65</v>
      </c>
      <c r="K148" s="24">
        <f>SUM(I148:J148)</f>
        <v>472</v>
      </c>
      <c r="L148" s="28" t="s">
        <v>474</v>
      </c>
      <c r="M148" s="28" t="s">
        <v>475</v>
      </c>
      <c r="N148" s="9"/>
      <c r="O148" s="10"/>
      <c r="P148" s="7" t="s">
        <v>476</v>
      </c>
    </row>
    <row r="149" spans="1:17" s="12" customFormat="1" ht="409.5" x14ac:dyDescent="0.25">
      <c r="A149" s="78" t="s">
        <v>477</v>
      </c>
      <c r="B149" s="26" t="s">
        <v>472</v>
      </c>
      <c r="C149" s="98" t="s">
        <v>473</v>
      </c>
      <c r="D149" s="146">
        <f>+SUM('Cronograma de Actividades'!C147+'Cronograma de Actividades'!D147+'Cronograma de Actividades'!E147)</f>
        <v>1585393.5</v>
      </c>
      <c r="E149" s="146">
        <f>+SUM('Cronograma de Actividades'!F147+'Cronograma de Actividades'!G147+'Cronograma de Actividades'!H147)</f>
        <v>2994633</v>
      </c>
      <c r="F149" s="146">
        <f>+SUM('Cronograma de Actividades'!I147+'Cronograma de Actividades'!J147+'Cronograma de Actividades'!K147)</f>
        <v>1585393.5</v>
      </c>
      <c r="G149" s="145">
        <f>+SUM('Cronograma de Actividades'!L147+'Cronograma de Actividades'!M147+'Cronograma de Actividades'!N147)</f>
        <v>2994633</v>
      </c>
      <c r="H149" s="115">
        <f>SUM(D149:G149)</f>
        <v>9160053</v>
      </c>
      <c r="I149" s="145">
        <v>125</v>
      </c>
      <c r="J149" s="146">
        <v>15</v>
      </c>
      <c r="K149" s="24">
        <f>SUM(I149:J149)</f>
        <v>140</v>
      </c>
      <c r="L149" s="28" t="s">
        <v>474</v>
      </c>
      <c r="M149" s="28" t="s">
        <v>475</v>
      </c>
      <c r="N149" s="9"/>
      <c r="O149" s="7" t="s">
        <v>478</v>
      </c>
      <c r="P149" s="7" t="s">
        <v>479</v>
      </c>
      <c r="Q149" s="186"/>
    </row>
    <row r="150" spans="1:17" x14ac:dyDescent="0.25">
      <c r="A150" s="149" t="s">
        <v>480</v>
      </c>
      <c r="B150" s="26"/>
      <c r="C150" s="98"/>
      <c r="D150" s="27"/>
      <c r="E150" s="27"/>
      <c r="F150" s="27"/>
      <c r="G150" s="26"/>
      <c r="H150" s="116">
        <f>SUM(H148:H149)</f>
        <v>10460053</v>
      </c>
      <c r="I150" s="139"/>
      <c r="J150" s="147"/>
      <c r="K150" s="23"/>
      <c r="L150" s="26"/>
      <c r="M150" s="26"/>
      <c r="N150" s="9"/>
      <c r="O150" s="6"/>
      <c r="P150" s="6"/>
    </row>
    <row r="151" spans="1:17" x14ac:dyDescent="0.25">
      <c r="A151" s="316"/>
      <c r="B151" s="316"/>
      <c r="C151" s="316"/>
      <c r="D151" s="316"/>
      <c r="E151" s="316"/>
      <c r="F151" s="316"/>
      <c r="G151" s="316"/>
      <c r="H151" s="316"/>
      <c r="I151" s="316"/>
      <c r="J151" s="316"/>
      <c r="K151" s="316"/>
      <c r="L151" s="316"/>
      <c r="M151" s="316"/>
      <c r="N151" s="9"/>
      <c r="O151" s="6"/>
      <c r="P151" s="6"/>
    </row>
    <row r="152" spans="1:17" x14ac:dyDescent="0.25">
      <c r="A152" s="278" t="s">
        <v>481</v>
      </c>
      <c r="B152" s="278"/>
      <c r="C152" s="278"/>
      <c r="D152" s="278"/>
      <c r="E152" s="278"/>
      <c r="F152" s="278"/>
      <c r="G152" s="278"/>
      <c r="H152" s="270" t="s">
        <v>482</v>
      </c>
      <c r="I152" s="270"/>
      <c r="J152" s="270"/>
      <c r="K152" s="270"/>
      <c r="L152" s="279"/>
      <c r="M152" s="279"/>
      <c r="N152" s="279"/>
      <c r="O152" s="279"/>
      <c r="P152" s="279"/>
    </row>
    <row r="153" spans="1:17" ht="51" customHeight="1" x14ac:dyDescent="0.25">
      <c r="A153" s="78" t="s">
        <v>483</v>
      </c>
      <c r="B153" s="26" t="s">
        <v>484</v>
      </c>
      <c r="C153" s="98" t="s">
        <v>485</v>
      </c>
      <c r="D153" s="146">
        <v>3915</v>
      </c>
      <c r="E153" s="146">
        <v>13908</v>
      </c>
      <c r="F153" s="146">
        <v>7257</v>
      </c>
      <c r="G153" s="145">
        <v>12920</v>
      </c>
      <c r="H153" s="117">
        <f>SUM(D153:G153)</f>
        <v>38000</v>
      </c>
      <c r="I153" s="138">
        <v>2335</v>
      </c>
      <c r="J153" s="148">
        <v>365</v>
      </c>
      <c r="K153" s="25">
        <f>SUM(I153:J153)</f>
        <v>2700</v>
      </c>
      <c r="L153" s="28" t="s">
        <v>486</v>
      </c>
      <c r="M153" s="273" t="s">
        <v>487</v>
      </c>
      <c r="N153" s="9"/>
      <c r="O153" s="259" t="s">
        <v>460</v>
      </c>
      <c r="P153" s="259" t="s">
        <v>429</v>
      </c>
    </row>
    <row r="154" spans="1:17" ht="25.5" x14ac:dyDescent="0.25">
      <c r="A154" s="78" t="s">
        <v>488</v>
      </c>
      <c r="B154" s="26" t="s">
        <v>484</v>
      </c>
      <c r="C154" s="98" t="s">
        <v>489</v>
      </c>
      <c r="D154" s="160">
        <v>2275</v>
      </c>
      <c r="E154" s="160">
        <v>3500</v>
      </c>
      <c r="F154" s="160">
        <v>1680</v>
      </c>
      <c r="G154" s="134">
        <v>2779</v>
      </c>
      <c r="H154" s="117">
        <f>SUM(D154:G154)</f>
        <v>10234</v>
      </c>
      <c r="I154" s="138">
        <v>1009</v>
      </c>
      <c r="J154" s="149">
        <v>208</v>
      </c>
      <c r="K154" s="25">
        <f>SUM(I154:J154)</f>
        <v>1217</v>
      </c>
      <c r="L154" s="28" t="s">
        <v>486</v>
      </c>
      <c r="M154" s="273"/>
      <c r="N154" s="9"/>
      <c r="O154" s="259"/>
      <c r="P154" s="259"/>
    </row>
    <row r="155" spans="1:17" ht="25.5" x14ac:dyDescent="0.25">
      <c r="A155" s="78" t="s">
        <v>490</v>
      </c>
      <c r="B155" s="26" t="s">
        <v>472</v>
      </c>
      <c r="C155" s="98" t="s">
        <v>491</v>
      </c>
      <c r="D155" s="146">
        <v>157000</v>
      </c>
      <c r="E155" s="160">
        <v>250000</v>
      </c>
      <c r="F155" s="160">
        <v>78000</v>
      </c>
      <c r="G155" s="134">
        <v>122748</v>
      </c>
      <c r="H155" s="117">
        <f>SUM(D155:G155)</f>
        <v>607748</v>
      </c>
      <c r="I155" s="145">
        <v>2250</v>
      </c>
      <c r="J155" s="149">
        <v>315</v>
      </c>
      <c r="K155" s="25">
        <f>SUM(I155:J155)</f>
        <v>2565</v>
      </c>
      <c r="L155" s="28" t="s">
        <v>486</v>
      </c>
      <c r="M155" s="273"/>
      <c r="N155" s="9"/>
      <c r="O155" s="259"/>
      <c r="P155" s="259"/>
    </row>
    <row r="156" spans="1:17" ht="29.25" customHeight="1" x14ac:dyDescent="0.25">
      <c r="A156" s="280" t="s">
        <v>806</v>
      </c>
      <c r="B156" s="280"/>
      <c r="C156" s="280"/>
      <c r="D156" s="280"/>
      <c r="E156" s="280"/>
      <c r="F156" s="280"/>
      <c r="G156" s="280"/>
      <c r="H156" s="280"/>
      <c r="I156" s="280"/>
      <c r="J156" s="280"/>
      <c r="K156" s="280"/>
      <c r="L156" s="280"/>
      <c r="M156" s="280"/>
      <c r="N156" s="280"/>
      <c r="O156" s="280"/>
      <c r="P156" s="280"/>
    </row>
    <row r="157" spans="1:17" ht="15" customHeight="1" x14ac:dyDescent="0.25">
      <c r="A157" s="280" t="s">
        <v>492</v>
      </c>
      <c r="B157" s="280"/>
      <c r="C157" s="280"/>
      <c r="D157" s="280"/>
      <c r="E157" s="280"/>
      <c r="F157" s="280"/>
      <c r="G157" s="280"/>
      <c r="H157" s="283" t="s">
        <v>307</v>
      </c>
      <c r="I157" s="283"/>
      <c r="J157" s="283"/>
      <c r="K157" s="283"/>
      <c r="L157" s="279"/>
      <c r="M157" s="279"/>
      <c r="N157" s="279"/>
      <c r="O157" s="279"/>
      <c r="P157" s="279"/>
    </row>
    <row r="158" spans="1:17" ht="25.5" customHeight="1" x14ac:dyDescent="0.25">
      <c r="A158" s="78" t="s">
        <v>493</v>
      </c>
      <c r="B158" s="26" t="s">
        <v>494</v>
      </c>
      <c r="C158" s="98" t="s">
        <v>495</v>
      </c>
      <c r="D158" s="160">
        <v>15000</v>
      </c>
      <c r="E158" s="160">
        <v>30000</v>
      </c>
      <c r="F158" s="160">
        <v>15000</v>
      </c>
      <c r="G158" s="134"/>
      <c r="H158" s="117">
        <f>SUM(D158:G158)</f>
        <v>60000</v>
      </c>
      <c r="I158" s="150">
        <v>1581</v>
      </c>
      <c r="J158" s="151">
        <v>119</v>
      </c>
      <c r="K158" s="25">
        <f>SUM(I158:J158)</f>
        <v>1700</v>
      </c>
      <c r="L158" s="273" t="s">
        <v>486</v>
      </c>
      <c r="M158" s="273" t="s">
        <v>496</v>
      </c>
      <c r="N158" s="9"/>
      <c r="O158" s="259" t="s">
        <v>460</v>
      </c>
      <c r="P158" s="259" t="s">
        <v>429</v>
      </c>
    </row>
    <row r="159" spans="1:17" ht="25.5" x14ac:dyDescent="0.25">
      <c r="A159" s="78" t="s">
        <v>807</v>
      </c>
      <c r="B159" s="26" t="s">
        <v>494</v>
      </c>
      <c r="C159" s="98" t="s">
        <v>495</v>
      </c>
      <c r="D159" s="160"/>
      <c r="E159" s="160">
        <v>15000</v>
      </c>
      <c r="F159" s="160">
        <v>9000</v>
      </c>
      <c r="G159" s="134">
        <v>1000</v>
      </c>
      <c r="H159" s="117">
        <f>SUM(D159:G159)</f>
        <v>25000</v>
      </c>
      <c r="I159" s="139">
        <v>285</v>
      </c>
      <c r="J159" s="152">
        <v>15</v>
      </c>
      <c r="K159" s="25">
        <f>SUM(I159:J159)</f>
        <v>300</v>
      </c>
      <c r="L159" s="273"/>
      <c r="M159" s="273"/>
      <c r="N159" s="9"/>
      <c r="O159" s="259"/>
      <c r="P159" s="259"/>
    </row>
    <row r="160" spans="1:17" x14ac:dyDescent="0.25">
      <c r="A160" s="78" t="s">
        <v>497</v>
      </c>
      <c r="B160" s="26" t="s">
        <v>494</v>
      </c>
      <c r="C160" s="98" t="s">
        <v>495</v>
      </c>
      <c r="D160" s="160">
        <v>50000</v>
      </c>
      <c r="E160" s="160">
        <v>90000</v>
      </c>
      <c r="F160" s="160">
        <v>80000</v>
      </c>
      <c r="G160" s="134">
        <v>30000</v>
      </c>
      <c r="H160" s="117">
        <f>SUM(D160:G160)</f>
        <v>250000</v>
      </c>
      <c r="I160" s="150">
        <v>1884</v>
      </c>
      <c r="J160" s="150">
        <v>136</v>
      </c>
      <c r="K160" s="25">
        <f>SUM(I160:J160)</f>
        <v>2020</v>
      </c>
      <c r="L160" s="273"/>
      <c r="M160" s="273"/>
      <c r="N160" s="9"/>
      <c r="O160" s="259"/>
      <c r="P160" s="259"/>
    </row>
    <row r="161" spans="1:16" x14ac:dyDescent="0.25">
      <c r="A161" s="273"/>
      <c r="B161" s="273"/>
      <c r="C161" s="273"/>
      <c r="D161" s="273"/>
      <c r="E161" s="273"/>
      <c r="F161" s="273"/>
      <c r="G161" s="273"/>
      <c r="H161" s="273"/>
      <c r="I161" s="273"/>
      <c r="J161" s="273"/>
      <c r="K161" s="273"/>
      <c r="L161" s="273"/>
      <c r="M161" s="273"/>
      <c r="N161" s="9"/>
      <c r="O161" s="6"/>
      <c r="P161" s="6"/>
    </row>
    <row r="162" spans="1:16" x14ac:dyDescent="0.25">
      <c r="A162" s="278" t="s">
        <v>498</v>
      </c>
      <c r="B162" s="278"/>
      <c r="C162" s="278"/>
      <c r="D162" s="278"/>
      <c r="E162" s="278"/>
      <c r="F162" s="278"/>
      <c r="G162" s="278"/>
      <c r="H162" s="278"/>
      <c r="I162" s="278"/>
      <c r="J162" s="278"/>
      <c r="K162" s="278"/>
      <c r="L162" s="278"/>
      <c r="M162" s="278"/>
      <c r="N162" s="278"/>
      <c r="O162" s="278"/>
      <c r="P162" s="278"/>
    </row>
    <row r="163" spans="1:16" ht="135" x14ac:dyDescent="0.25">
      <c r="A163" s="189" t="s">
        <v>499</v>
      </c>
      <c r="B163" s="9" t="s">
        <v>500</v>
      </c>
      <c r="C163" s="8" t="s">
        <v>501</v>
      </c>
      <c r="D163" s="10"/>
      <c r="E163" s="10"/>
      <c r="F163" s="10"/>
      <c r="G163" s="9">
        <v>2</v>
      </c>
      <c r="H163" s="81">
        <f>SUM(D163:G163)</f>
        <v>2</v>
      </c>
      <c r="I163" s="79"/>
      <c r="J163" s="80"/>
      <c r="K163" s="81">
        <f>+I163+J163</f>
        <v>0</v>
      </c>
      <c r="L163" s="8" t="s">
        <v>502</v>
      </c>
      <c r="M163" s="8" t="s">
        <v>503</v>
      </c>
      <c r="N163" s="9"/>
      <c r="O163" s="7" t="s">
        <v>504</v>
      </c>
      <c r="P163" s="7" t="s">
        <v>505</v>
      </c>
    </row>
    <row r="164" spans="1:16" ht="78.75" x14ac:dyDescent="0.25">
      <c r="A164" s="217" t="s">
        <v>506</v>
      </c>
      <c r="B164" s="9" t="s">
        <v>507</v>
      </c>
      <c r="C164" s="8" t="s">
        <v>508</v>
      </c>
      <c r="D164" s="10"/>
      <c r="E164" s="10"/>
      <c r="F164" s="10"/>
      <c r="G164" s="9">
        <v>5</v>
      </c>
      <c r="H164" s="81">
        <f t="shared" ref="H164:H170" si="8">SUM(D164:G164)</f>
        <v>5</v>
      </c>
      <c r="I164" s="79"/>
      <c r="J164" s="80"/>
      <c r="K164" s="81"/>
      <c r="L164" s="8" t="s">
        <v>502</v>
      </c>
      <c r="M164" s="8" t="s">
        <v>509</v>
      </c>
      <c r="N164" s="9"/>
      <c r="O164" s="7" t="s">
        <v>504</v>
      </c>
      <c r="P164" s="7" t="s">
        <v>505</v>
      </c>
    </row>
    <row r="165" spans="1:16" ht="78.75" x14ac:dyDescent="0.25">
      <c r="A165" s="218" t="s">
        <v>510</v>
      </c>
      <c r="B165" s="9" t="s">
        <v>511</v>
      </c>
      <c r="C165" s="8" t="s">
        <v>512</v>
      </c>
      <c r="D165" s="10"/>
      <c r="E165" s="10"/>
      <c r="F165" s="10"/>
      <c r="G165" s="9">
        <v>4</v>
      </c>
      <c r="H165" s="81">
        <f t="shared" si="8"/>
        <v>4</v>
      </c>
      <c r="I165" s="79"/>
      <c r="J165" s="80"/>
      <c r="K165" s="81"/>
      <c r="L165" s="8" t="s">
        <v>502</v>
      </c>
      <c r="M165" s="8" t="s">
        <v>513</v>
      </c>
      <c r="N165" s="9"/>
      <c r="O165" s="7" t="s">
        <v>504</v>
      </c>
      <c r="P165" s="7" t="s">
        <v>505</v>
      </c>
    </row>
    <row r="166" spans="1:16" ht="75" x14ac:dyDescent="0.25">
      <c r="A166" s="218" t="s">
        <v>514</v>
      </c>
      <c r="B166" s="9" t="s">
        <v>515</v>
      </c>
      <c r="C166" s="8" t="s">
        <v>516</v>
      </c>
      <c r="D166" s="10"/>
      <c r="E166" s="10"/>
      <c r="F166" s="10"/>
      <c r="G166" s="9">
        <v>4</v>
      </c>
      <c r="H166" s="81">
        <f t="shared" si="8"/>
        <v>4</v>
      </c>
      <c r="I166" s="79"/>
      <c r="J166" s="80"/>
      <c r="K166" s="81"/>
      <c r="L166" s="8" t="s">
        <v>502</v>
      </c>
      <c r="M166" s="8" t="s">
        <v>517</v>
      </c>
      <c r="N166" s="9"/>
      <c r="O166" s="7" t="s">
        <v>504</v>
      </c>
      <c r="P166" s="7" t="s">
        <v>505</v>
      </c>
    </row>
    <row r="167" spans="1:16" ht="78.75" x14ac:dyDescent="0.25">
      <c r="A167" s="218" t="s">
        <v>518</v>
      </c>
      <c r="B167" s="9" t="s">
        <v>515</v>
      </c>
      <c r="C167" s="8" t="s">
        <v>519</v>
      </c>
      <c r="D167" s="10"/>
      <c r="E167" s="10"/>
      <c r="F167" s="10"/>
      <c r="G167" s="9">
        <v>4</v>
      </c>
      <c r="H167" s="81">
        <f t="shared" si="8"/>
        <v>4</v>
      </c>
      <c r="I167" s="79"/>
      <c r="J167" s="80"/>
      <c r="K167" s="81"/>
      <c r="L167" s="8" t="s">
        <v>502</v>
      </c>
      <c r="M167" s="8" t="s">
        <v>520</v>
      </c>
      <c r="N167" s="9"/>
      <c r="O167" s="7" t="s">
        <v>504</v>
      </c>
      <c r="P167" s="7" t="s">
        <v>505</v>
      </c>
    </row>
    <row r="168" spans="1:16" ht="150" customHeight="1" x14ac:dyDescent="0.25">
      <c r="A168" s="189" t="s">
        <v>521</v>
      </c>
      <c r="B168" s="9" t="s">
        <v>515</v>
      </c>
      <c r="C168" s="8" t="s">
        <v>522</v>
      </c>
      <c r="D168" s="10"/>
      <c r="E168" s="10">
        <v>1</v>
      </c>
      <c r="F168" s="10"/>
      <c r="G168" s="9">
        <v>1</v>
      </c>
      <c r="H168" s="81">
        <f t="shared" si="8"/>
        <v>2</v>
      </c>
      <c r="I168" s="9" t="s">
        <v>27</v>
      </c>
      <c r="J168" s="10"/>
      <c r="K168" s="77"/>
      <c r="L168" s="8" t="s">
        <v>523</v>
      </c>
      <c r="M168" s="8" t="s">
        <v>524</v>
      </c>
      <c r="N168" s="9"/>
      <c r="O168" s="6"/>
      <c r="P168" s="259" t="s">
        <v>525</v>
      </c>
    </row>
    <row r="169" spans="1:16" ht="135" x14ac:dyDescent="0.25">
      <c r="A169" s="189" t="s">
        <v>526</v>
      </c>
      <c r="B169" s="9" t="s">
        <v>527</v>
      </c>
      <c r="C169" s="8" t="s">
        <v>528</v>
      </c>
      <c r="D169" s="80"/>
      <c r="E169" s="80">
        <v>1</v>
      </c>
      <c r="F169" s="80"/>
      <c r="G169" s="79">
        <v>1</v>
      </c>
      <c r="H169" s="81">
        <f t="shared" si="8"/>
        <v>2</v>
      </c>
      <c r="I169" s="9" t="s">
        <v>27</v>
      </c>
      <c r="J169" s="10"/>
      <c r="K169" s="77"/>
      <c r="L169" s="8" t="s">
        <v>523</v>
      </c>
      <c r="M169" s="8" t="s">
        <v>529</v>
      </c>
      <c r="N169" s="9"/>
      <c r="O169" s="6"/>
      <c r="P169" s="259"/>
    </row>
    <row r="170" spans="1:16" ht="75" x14ac:dyDescent="0.25">
      <c r="A170" s="189" t="s">
        <v>530</v>
      </c>
      <c r="B170" s="9" t="s">
        <v>531</v>
      </c>
      <c r="C170" s="8" t="s">
        <v>532</v>
      </c>
      <c r="D170" s="10"/>
      <c r="E170" s="10"/>
      <c r="F170" s="10">
        <v>1</v>
      </c>
      <c r="G170" s="9"/>
      <c r="H170" s="81">
        <f t="shared" si="8"/>
        <v>1</v>
      </c>
      <c r="I170" s="9" t="s">
        <v>27</v>
      </c>
      <c r="J170" s="10"/>
      <c r="K170" s="77"/>
      <c r="L170" s="8" t="s">
        <v>533</v>
      </c>
      <c r="M170" s="8" t="s">
        <v>534</v>
      </c>
      <c r="N170" s="8" t="s">
        <v>535</v>
      </c>
      <c r="O170" s="7" t="s">
        <v>536</v>
      </c>
      <c r="P170" s="7" t="s">
        <v>537</v>
      </c>
    </row>
    <row r="171" spans="1:16" ht="40.5" customHeight="1" x14ac:dyDescent="0.25">
      <c r="A171" s="280" t="s">
        <v>538</v>
      </c>
      <c r="B171" s="280"/>
      <c r="C171" s="280"/>
      <c r="D171" s="280"/>
      <c r="E171" s="280"/>
      <c r="F171" s="280"/>
      <c r="G171" s="280"/>
      <c r="H171" s="280"/>
      <c r="I171" s="280"/>
      <c r="J171" s="280"/>
      <c r="K171" s="280"/>
      <c r="L171" s="280"/>
      <c r="M171" s="280"/>
      <c r="N171" s="280"/>
      <c r="O171" s="280"/>
      <c r="P171" s="280"/>
    </row>
    <row r="172" spans="1:16" ht="30.75" customHeight="1" x14ac:dyDescent="0.25">
      <c r="A172" s="311" t="s">
        <v>539</v>
      </c>
      <c r="B172" s="311"/>
      <c r="C172" s="311"/>
      <c r="D172" s="311"/>
      <c r="E172" s="311"/>
      <c r="F172" s="311"/>
      <c r="G172" s="311"/>
      <c r="H172" s="270" t="s">
        <v>482</v>
      </c>
      <c r="I172" s="270"/>
      <c r="J172" s="270"/>
      <c r="K172" s="270"/>
      <c r="L172" s="279"/>
      <c r="M172" s="279"/>
      <c r="N172" s="279"/>
      <c r="O172" s="279"/>
      <c r="P172" s="279"/>
    </row>
    <row r="173" spans="1:16" ht="120" x14ac:dyDescent="0.25">
      <c r="A173" s="189" t="s">
        <v>540</v>
      </c>
      <c r="B173" s="9" t="s">
        <v>541</v>
      </c>
      <c r="C173" s="8" t="s">
        <v>542</v>
      </c>
      <c r="D173" s="9"/>
      <c r="E173" s="9"/>
      <c r="F173" s="9"/>
      <c r="G173" s="9">
        <v>1</v>
      </c>
      <c r="H173" s="39">
        <f>SUM(D173:G173)</f>
        <v>1</v>
      </c>
      <c r="I173" s="9" t="s">
        <v>27</v>
      </c>
      <c r="J173" s="6"/>
      <c r="K173" s="76"/>
      <c r="L173" s="8" t="s">
        <v>543</v>
      </c>
      <c r="M173" s="8" t="s">
        <v>544</v>
      </c>
      <c r="N173" s="9"/>
      <c r="O173" s="6"/>
      <c r="P173" s="7" t="s">
        <v>545</v>
      </c>
    </row>
    <row r="174" spans="1:16" ht="150" x14ac:dyDescent="0.25">
      <c r="A174" s="189" t="s">
        <v>546</v>
      </c>
      <c r="B174" s="9" t="s">
        <v>547</v>
      </c>
      <c r="C174" s="8" t="s">
        <v>548</v>
      </c>
      <c r="D174" s="10"/>
      <c r="E174" s="10"/>
      <c r="F174" s="10"/>
      <c r="G174" s="9">
        <v>1</v>
      </c>
      <c r="H174" s="39">
        <f t="shared" ref="H174:H182" si="9">SUM(D174:G174)</f>
        <v>1</v>
      </c>
      <c r="I174" s="9" t="s">
        <v>27</v>
      </c>
      <c r="J174" s="6"/>
      <c r="K174" s="76"/>
      <c r="L174" s="8" t="s">
        <v>549</v>
      </c>
      <c r="M174" s="8" t="s">
        <v>550</v>
      </c>
      <c r="N174" s="9"/>
      <c r="O174" s="6"/>
      <c r="P174" s="7" t="s">
        <v>551</v>
      </c>
    </row>
    <row r="175" spans="1:16" ht="90" x14ac:dyDescent="0.25">
      <c r="A175" s="189" t="s">
        <v>552</v>
      </c>
      <c r="B175" s="9" t="s">
        <v>553</v>
      </c>
      <c r="C175" s="8" t="s">
        <v>554</v>
      </c>
      <c r="D175" s="10"/>
      <c r="E175" s="10">
        <v>1</v>
      </c>
      <c r="F175" s="10"/>
      <c r="G175" s="9">
        <v>1</v>
      </c>
      <c r="H175" s="39">
        <f t="shared" si="9"/>
        <v>2</v>
      </c>
      <c r="I175" s="9">
        <v>23</v>
      </c>
      <c r="J175" s="153">
        <v>12</v>
      </c>
      <c r="K175" s="77">
        <f>SUM(I175:J175)</f>
        <v>35</v>
      </c>
      <c r="L175" s="8" t="s">
        <v>555</v>
      </c>
      <c r="M175" s="8" t="s">
        <v>556</v>
      </c>
      <c r="N175" s="9"/>
      <c r="O175" s="10"/>
      <c r="P175" s="7" t="s">
        <v>557</v>
      </c>
    </row>
    <row r="176" spans="1:16" ht="75" x14ac:dyDescent="0.25">
      <c r="A176" s="260" t="s">
        <v>558</v>
      </c>
      <c r="B176" s="259" t="s">
        <v>559</v>
      </c>
      <c r="C176" s="8" t="s">
        <v>560</v>
      </c>
      <c r="D176" s="10">
        <v>55</v>
      </c>
      <c r="E176" s="10">
        <v>55</v>
      </c>
      <c r="F176" s="10">
        <v>81</v>
      </c>
      <c r="G176" s="9">
        <v>49</v>
      </c>
      <c r="H176" s="39">
        <f>SUM(D176:G176)</f>
        <v>240</v>
      </c>
      <c r="I176" s="9" t="s">
        <v>27</v>
      </c>
      <c r="J176" s="153"/>
      <c r="K176" s="77"/>
      <c r="L176" s="8" t="s">
        <v>561</v>
      </c>
      <c r="M176" s="8" t="s">
        <v>562</v>
      </c>
      <c r="N176" s="9"/>
      <c r="O176" s="10"/>
      <c r="P176" s="7" t="s">
        <v>551</v>
      </c>
    </row>
    <row r="177" spans="1:16" ht="90" x14ac:dyDescent="0.25">
      <c r="A177" s="260"/>
      <c r="B177" s="259"/>
      <c r="C177" s="8" t="s">
        <v>563</v>
      </c>
      <c r="D177" s="10">
        <v>259</v>
      </c>
      <c r="E177" s="10">
        <v>300</v>
      </c>
      <c r="F177" s="10">
        <v>288</v>
      </c>
      <c r="G177" s="9">
        <v>225</v>
      </c>
      <c r="H177" s="39">
        <f t="shared" si="9"/>
        <v>1072</v>
      </c>
      <c r="I177" s="9" t="s">
        <v>27</v>
      </c>
      <c r="J177" s="10"/>
      <c r="K177" s="77"/>
      <c r="L177" s="8" t="s">
        <v>561</v>
      </c>
      <c r="M177" s="8" t="s">
        <v>564</v>
      </c>
      <c r="N177" s="9"/>
      <c r="O177" s="10"/>
      <c r="P177" s="7" t="s">
        <v>551</v>
      </c>
    </row>
    <row r="178" spans="1:16" ht="180" x14ac:dyDescent="0.25">
      <c r="A178" s="260" t="s">
        <v>565</v>
      </c>
      <c r="B178" s="8" t="s">
        <v>566</v>
      </c>
      <c r="C178" s="8" t="s">
        <v>567</v>
      </c>
      <c r="D178" s="10">
        <v>93</v>
      </c>
      <c r="E178" s="10">
        <v>93</v>
      </c>
      <c r="F178" s="10">
        <v>93</v>
      </c>
      <c r="G178" s="9">
        <v>82</v>
      </c>
      <c r="H178" s="39">
        <f t="shared" si="9"/>
        <v>361</v>
      </c>
      <c r="I178" s="82">
        <v>325</v>
      </c>
      <c r="J178" s="82">
        <v>36</v>
      </c>
      <c r="K178" s="77">
        <f>SUM(I178:J178)</f>
        <v>361</v>
      </c>
      <c r="L178" s="8" t="s">
        <v>568</v>
      </c>
      <c r="M178" s="8" t="s">
        <v>569</v>
      </c>
      <c r="N178" s="9"/>
      <c r="O178" s="10"/>
      <c r="P178" s="219" t="s">
        <v>570</v>
      </c>
    </row>
    <row r="179" spans="1:16" ht="180" x14ac:dyDescent="0.25">
      <c r="A179" s="260"/>
      <c r="B179" s="8" t="s">
        <v>566</v>
      </c>
      <c r="C179" s="8" t="s">
        <v>571</v>
      </c>
      <c r="D179" s="10">
        <v>46</v>
      </c>
      <c r="E179" s="10">
        <v>52</v>
      </c>
      <c r="F179" s="10">
        <v>50</v>
      </c>
      <c r="G179" s="9">
        <v>42</v>
      </c>
      <c r="H179" s="39">
        <f t="shared" si="9"/>
        <v>190</v>
      </c>
      <c r="I179" s="82">
        <v>171</v>
      </c>
      <c r="J179" s="82">
        <v>19</v>
      </c>
      <c r="K179" s="77">
        <f>SUM(I179:J179)</f>
        <v>190</v>
      </c>
      <c r="L179" s="8" t="s">
        <v>568</v>
      </c>
      <c r="M179" s="8" t="s">
        <v>572</v>
      </c>
      <c r="N179" s="9"/>
      <c r="O179" s="6"/>
      <c r="P179" s="219" t="s">
        <v>570</v>
      </c>
    </row>
    <row r="180" spans="1:16" ht="180" x14ac:dyDescent="0.25">
      <c r="A180" s="189" t="s">
        <v>573</v>
      </c>
      <c r="B180" s="9" t="s">
        <v>574</v>
      </c>
      <c r="C180" s="8" t="s">
        <v>575</v>
      </c>
      <c r="D180" s="10">
        <v>42</v>
      </c>
      <c r="E180" s="10">
        <v>45</v>
      </c>
      <c r="F180" s="10">
        <v>40</v>
      </c>
      <c r="G180" s="9">
        <v>34</v>
      </c>
      <c r="H180" s="39">
        <f t="shared" si="9"/>
        <v>161</v>
      </c>
      <c r="I180" s="9">
        <v>157</v>
      </c>
      <c r="J180" s="10">
        <v>8</v>
      </c>
      <c r="K180" s="77">
        <f>SUM(I180:J180)</f>
        <v>165</v>
      </c>
      <c r="L180" s="8" t="s">
        <v>576</v>
      </c>
      <c r="M180" s="8" t="s">
        <v>577</v>
      </c>
      <c r="N180" s="9"/>
      <c r="O180" s="6"/>
      <c r="P180" s="219" t="s">
        <v>570</v>
      </c>
    </row>
    <row r="181" spans="1:16" ht="90" x14ac:dyDescent="0.25">
      <c r="A181" s="10" t="s">
        <v>578</v>
      </c>
      <c r="B181" s="9" t="s">
        <v>579</v>
      </c>
      <c r="C181" s="8" t="s">
        <v>580</v>
      </c>
      <c r="D181" s="10">
        <v>1</v>
      </c>
      <c r="E181" s="10">
        <v>1</v>
      </c>
      <c r="F181" s="10"/>
      <c r="G181" s="9">
        <v>1</v>
      </c>
      <c r="H181" s="39">
        <f t="shared" si="9"/>
        <v>3</v>
      </c>
      <c r="I181" s="9"/>
      <c r="J181" s="6"/>
      <c r="K181" s="76"/>
      <c r="L181" s="8" t="s">
        <v>581</v>
      </c>
      <c r="M181" s="8" t="s">
        <v>582</v>
      </c>
      <c r="N181" s="9"/>
      <c r="O181" s="6"/>
      <c r="P181" s="7" t="s">
        <v>583</v>
      </c>
    </row>
    <row r="182" spans="1:16" ht="120" x14ac:dyDescent="0.25">
      <c r="A182" s="220" t="s">
        <v>584</v>
      </c>
      <c r="B182" s="9" t="s">
        <v>579</v>
      </c>
      <c r="C182" s="8" t="s">
        <v>585</v>
      </c>
      <c r="D182" s="10"/>
      <c r="E182" s="10">
        <v>1</v>
      </c>
      <c r="F182" s="10"/>
      <c r="G182" s="9"/>
      <c r="H182" s="39">
        <f t="shared" si="9"/>
        <v>1</v>
      </c>
      <c r="I182" s="9"/>
      <c r="J182" s="6"/>
      <c r="K182" s="76"/>
      <c r="L182" s="8" t="s">
        <v>581</v>
      </c>
      <c r="M182" s="8" t="s">
        <v>586</v>
      </c>
      <c r="N182" s="9"/>
      <c r="O182" s="6"/>
      <c r="P182" s="8" t="s">
        <v>587</v>
      </c>
    </row>
    <row r="183" spans="1:16" x14ac:dyDescent="0.25">
      <c r="A183" s="310" t="s">
        <v>588</v>
      </c>
      <c r="B183" s="310"/>
      <c r="C183" s="310"/>
      <c r="D183" s="310"/>
      <c r="E183" s="310"/>
      <c r="F183" s="310"/>
      <c r="G183" s="310"/>
      <c r="H183" s="310"/>
      <c r="I183" s="310"/>
      <c r="J183" s="310"/>
      <c r="K183" s="310"/>
      <c r="L183" s="310"/>
      <c r="M183" s="310"/>
      <c r="N183" s="310"/>
      <c r="O183" s="310"/>
      <c r="P183" s="310"/>
    </row>
    <row r="184" spans="1:16" x14ac:dyDescent="0.25">
      <c r="A184" s="278" t="s">
        <v>589</v>
      </c>
      <c r="B184" s="278"/>
      <c r="C184" s="278"/>
      <c r="D184" s="278"/>
      <c r="E184" s="278"/>
      <c r="F184" s="278"/>
      <c r="G184" s="278"/>
      <c r="H184" s="315" t="s">
        <v>590</v>
      </c>
      <c r="I184" s="315"/>
      <c r="J184" s="315"/>
      <c r="K184" s="315"/>
      <c r="L184" s="279"/>
      <c r="M184" s="279"/>
      <c r="N184" s="279"/>
      <c r="O184" s="279"/>
      <c r="P184" s="279"/>
    </row>
    <row r="185" spans="1:16" ht="75" customHeight="1" x14ac:dyDescent="0.25">
      <c r="A185" s="189" t="s">
        <v>591</v>
      </c>
      <c r="B185" s="9" t="s">
        <v>592</v>
      </c>
      <c r="C185" s="8" t="s">
        <v>593</v>
      </c>
      <c r="D185" s="11">
        <v>4</v>
      </c>
      <c r="E185" s="11">
        <v>6</v>
      </c>
      <c r="F185" s="11">
        <v>6</v>
      </c>
      <c r="G185" s="45">
        <v>4</v>
      </c>
      <c r="H185" s="39">
        <f t="shared" ref="H185:H191" si="10">SUM(D185:G185)</f>
        <v>20</v>
      </c>
      <c r="I185" s="120">
        <v>105</v>
      </c>
      <c r="J185" s="83">
        <v>13</v>
      </c>
      <c r="K185" s="84">
        <f>I185+J185</f>
        <v>118</v>
      </c>
      <c r="L185" s="8" t="s">
        <v>533</v>
      </c>
      <c r="M185" s="8" t="s">
        <v>594</v>
      </c>
      <c r="N185" s="9"/>
      <c r="O185" s="312" t="s">
        <v>428</v>
      </c>
      <c r="P185" s="259" t="s">
        <v>429</v>
      </c>
    </row>
    <row r="186" spans="1:16" ht="75" x14ac:dyDescent="0.25">
      <c r="A186" s="189" t="s">
        <v>595</v>
      </c>
      <c r="B186" s="9" t="s">
        <v>596</v>
      </c>
      <c r="C186" s="8" t="s">
        <v>597</v>
      </c>
      <c r="D186" s="11"/>
      <c r="E186" s="11"/>
      <c r="F186" s="11"/>
      <c r="G186" s="45">
        <v>1</v>
      </c>
      <c r="H186" s="39"/>
      <c r="I186" s="120"/>
      <c r="J186" s="83"/>
      <c r="K186" s="84"/>
      <c r="L186" s="8" t="s">
        <v>598</v>
      </c>
      <c r="M186" s="8" t="s">
        <v>599</v>
      </c>
      <c r="N186" s="9"/>
      <c r="O186" s="312"/>
      <c r="P186" s="259"/>
    </row>
    <row r="187" spans="1:16" ht="105" x14ac:dyDescent="0.25">
      <c r="A187" s="189" t="s">
        <v>600</v>
      </c>
      <c r="B187" s="9" t="s">
        <v>601</v>
      </c>
      <c r="C187" s="189" t="s">
        <v>602</v>
      </c>
      <c r="D187" s="11"/>
      <c r="E187" s="11"/>
      <c r="F187" s="11"/>
      <c r="G187" s="45">
        <v>1</v>
      </c>
      <c r="H187" s="39"/>
      <c r="I187" s="120"/>
      <c r="J187" s="83"/>
      <c r="K187" s="84"/>
      <c r="L187" s="8" t="s">
        <v>603</v>
      </c>
      <c r="M187" s="8" t="s">
        <v>599</v>
      </c>
      <c r="N187" s="9"/>
      <c r="O187" s="312"/>
      <c r="P187" s="259"/>
    </row>
    <row r="188" spans="1:16" ht="90" x14ac:dyDescent="0.25">
      <c r="A188" s="189" t="s">
        <v>604</v>
      </c>
      <c r="B188" s="9" t="s">
        <v>605</v>
      </c>
      <c r="C188" s="8" t="s">
        <v>606</v>
      </c>
      <c r="D188" s="52">
        <v>207500</v>
      </c>
      <c r="E188" s="52">
        <v>18768</v>
      </c>
      <c r="F188" s="52">
        <v>34300</v>
      </c>
      <c r="G188" s="121">
        <v>329682</v>
      </c>
      <c r="H188" s="39">
        <f t="shared" si="10"/>
        <v>590250</v>
      </c>
      <c r="I188" s="85">
        <v>19500</v>
      </c>
      <c r="J188" s="86">
        <v>3800</v>
      </c>
      <c r="K188" s="87">
        <f>+I188+J188</f>
        <v>23300</v>
      </c>
      <c r="L188" s="8" t="s">
        <v>607</v>
      </c>
      <c r="M188" s="8" t="s">
        <v>608</v>
      </c>
      <c r="N188" s="9"/>
      <c r="O188" s="312"/>
      <c r="P188" s="259"/>
    </row>
    <row r="189" spans="1:16" ht="105" x14ac:dyDescent="0.25">
      <c r="A189" s="189" t="s">
        <v>609</v>
      </c>
      <c r="B189" s="9" t="s">
        <v>596</v>
      </c>
      <c r="C189" s="8" t="s">
        <v>610</v>
      </c>
      <c r="D189" s="10">
        <v>45</v>
      </c>
      <c r="E189" s="10">
        <v>60</v>
      </c>
      <c r="F189" s="10">
        <v>60</v>
      </c>
      <c r="G189" s="9">
        <v>60</v>
      </c>
      <c r="H189" s="39">
        <f t="shared" si="10"/>
        <v>225</v>
      </c>
      <c r="I189" s="79">
        <v>210</v>
      </c>
      <c r="J189" s="80">
        <v>15</v>
      </c>
      <c r="K189" s="221">
        <f>I189+J189</f>
        <v>225</v>
      </c>
      <c r="L189" s="8" t="s">
        <v>533</v>
      </c>
      <c r="M189" s="8" t="s">
        <v>611</v>
      </c>
      <c r="N189" s="9"/>
      <c r="O189" s="312"/>
      <c r="P189" s="259"/>
    </row>
    <row r="190" spans="1:16" ht="60" x14ac:dyDescent="0.25">
      <c r="A190" s="189" t="s">
        <v>612</v>
      </c>
      <c r="B190" s="9" t="s">
        <v>613</v>
      </c>
      <c r="C190" s="8" t="s">
        <v>614</v>
      </c>
      <c r="D190" s="10">
        <v>5000</v>
      </c>
      <c r="E190" s="10"/>
      <c r="F190" s="10"/>
      <c r="G190" s="9"/>
      <c r="H190" s="39">
        <f t="shared" si="10"/>
        <v>5000</v>
      </c>
      <c r="I190" s="79">
        <v>4800</v>
      </c>
      <c r="J190" s="80">
        <v>200</v>
      </c>
      <c r="K190" s="222">
        <f>I190+J190</f>
        <v>5000</v>
      </c>
      <c r="L190" s="8" t="s">
        <v>615</v>
      </c>
      <c r="M190" s="8" t="s">
        <v>616</v>
      </c>
      <c r="N190" s="9"/>
      <c r="O190" s="312"/>
      <c r="P190" s="259"/>
    </row>
    <row r="191" spans="1:16" ht="60" x14ac:dyDescent="0.25">
      <c r="A191" s="189" t="s">
        <v>617</v>
      </c>
      <c r="B191" s="9" t="s">
        <v>618</v>
      </c>
      <c r="C191" s="8" t="s">
        <v>619</v>
      </c>
      <c r="D191" s="10">
        <f>+SUM('Cronograma de Actividades'!C193+'Cronograma de Actividades'!D193+'Cronograma de Actividades'!E193)</f>
        <v>105</v>
      </c>
      <c r="E191" s="10">
        <f>+SUM('Cronograma de Actividades'!F193+'Cronograma de Actividades'!G193+'Cronograma de Actividades'!H193)</f>
        <v>90</v>
      </c>
      <c r="F191" s="10">
        <f>+SUM('Cronograma de Actividades'!I193+'Cronograma de Actividades'!J193+'Cronograma de Actividades'!K193)</f>
        <v>100</v>
      </c>
      <c r="G191" s="9">
        <f>+SUM('Cronograma de Actividades'!K193+'Cronograma de Actividades'!L193+'Cronograma de Actividades'!M193)</f>
        <v>105</v>
      </c>
      <c r="H191" s="39">
        <f t="shared" si="10"/>
        <v>400</v>
      </c>
      <c r="I191" s="79">
        <v>360</v>
      </c>
      <c r="J191" s="80">
        <v>40</v>
      </c>
      <c r="K191" s="221">
        <f>I191+J191</f>
        <v>400</v>
      </c>
      <c r="L191" s="8" t="s">
        <v>533</v>
      </c>
      <c r="M191" s="8" t="s">
        <v>620</v>
      </c>
      <c r="N191" s="9"/>
      <c r="O191" s="312"/>
      <c r="P191" s="259"/>
    </row>
    <row r="192" spans="1:16" x14ac:dyDescent="0.25">
      <c r="A192" s="291" t="s">
        <v>621</v>
      </c>
      <c r="B192" s="291"/>
      <c r="C192" s="291"/>
      <c r="D192" s="291"/>
      <c r="E192" s="291"/>
      <c r="F192" s="291"/>
      <c r="G192" s="291"/>
      <c r="H192" s="291"/>
      <c r="I192" s="291"/>
      <c r="J192" s="291"/>
      <c r="K192" s="291"/>
      <c r="L192" s="291"/>
      <c r="M192" s="291"/>
      <c r="N192" s="291"/>
      <c r="O192" s="291"/>
      <c r="P192" s="291"/>
    </row>
    <row r="193" spans="1:16" x14ac:dyDescent="0.25">
      <c r="A193" s="291"/>
      <c r="B193" s="291"/>
      <c r="C193" s="291"/>
      <c r="D193" s="291"/>
      <c r="E193" s="291"/>
      <c r="F193" s="291"/>
      <c r="G193" s="291"/>
      <c r="H193" s="291"/>
      <c r="I193" s="291"/>
      <c r="J193" s="291"/>
      <c r="K193" s="291"/>
      <c r="L193" s="291"/>
      <c r="M193" s="291"/>
      <c r="N193" s="291"/>
      <c r="O193" s="291"/>
      <c r="P193" s="291"/>
    </row>
    <row r="194" spans="1:16" ht="38.25" x14ac:dyDescent="0.25">
      <c r="A194" s="223" t="s">
        <v>622</v>
      </c>
      <c r="B194" s="36" t="s">
        <v>623</v>
      </c>
      <c r="C194" s="37" t="s">
        <v>624</v>
      </c>
      <c r="D194" s="36">
        <v>0</v>
      </c>
      <c r="E194" s="36">
        <v>0</v>
      </c>
      <c r="F194" s="36">
        <v>0</v>
      </c>
      <c r="G194" s="36">
        <v>1</v>
      </c>
      <c r="H194" s="224">
        <f>SUM(D194:G194)</f>
        <v>1</v>
      </c>
      <c r="I194" s="36">
        <v>3</v>
      </c>
      <c r="J194" s="36">
        <v>2</v>
      </c>
      <c r="K194" s="224">
        <f>SUM(I194:J194)</f>
        <v>5</v>
      </c>
      <c r="L194" s="36" t="s">
        <v>625</v>
      </c>
      <c r="M194" s="36" t="s">
        <v>626</v>
      </c>
      <c r="N194" s="9"/>
      <c r="O194" s="312" t="s">
        <v>627</v>
      </c>
      <c r="P194" s="312" t="s">
        <v>627</v>
      </c>
    </row>
    <row r="195" spans="1:16" ht="60" x14ac:dyDescent="0.25">
      <c r="A195" s="225" t="s">
        <v>628</v>
      </c>
      <c r="B195" s="37" t="s">
        <v>629</v>
      </c>
      <c r="C195" s="37" t="s">
        <v>630</v>
      </c>
      <c r="D195" s="36">
        <v>0</v>
      </c>
      <c r="E195" s="36">
        <v>0</v>
      </c>
      <c r="F195" s="37">
        <v>1</v>
      </c>
      <c r="G195" s="36">
        <v>0</v>
      </c>
      <c r="H195" s="135">
        <f t="shared" ref="H195:H202" si="11">SUM(D195:G195)</f>
        <v>1</v>
      </c>
      <c r="I195" s="37">
        <v>80</v>
      </c>
      <c r="J195" s="37">
        <v>20</v>
      </c>
      <c r="K195" s="135">
        <f>SUM(I195:J195)</f>
        <v>100</v>
      </c>
      <c r="L195" s="37" t="s">
        <v>631</v>
      </c>
      <c r="M195" s="37" t="s">
        <v>632</v>
      </c>
      <c r="N195" s="9"/>
      <c r="O195" s="312"/>
      <c r="P195" s="312" t="s">
        <v>627</v>
      </c>
    </row>
    <row r="196" spans="1:16" ht="60" x14ac:dyDescent="0.25">
      <c r="A196" s="225" t="s">
        <v>633</v>
      </c>
      <c r="B196" s="37" t="s">
        <v>634</v>
      </c>
      <c r="C196" s="37" t="s">
        <v>635</v>
      </c>
      <c r="D196" s="36">
        <v>0</v>
      </c>
      <c r="E196" s="37">
        <v>1</v>
      </c>
      <c r="F196" s="36">
        <v>0</v>
      </c>
      <c r="G196" s="36">
        <v>0</v>
      </c>
      <c r="H196" s="135">
        <f t="shared" si="11"/>
        <v>1</v>
      </c>
      <c r="I196" s="37">
        <v>4</v>
      </c>
      <c r="J196" s="37">
        <v>1</v>
      </c>
      <c r="K196" s="135">
        <f>SUM(I196:J196)</f>
        <v>5</v>
      </c>
      <c r="L196" s="37" t="s">
        <v>636</v>
      </c>
      <c r="M196" s="37" t="s">
        <v>637</v>
      </c>
      <c r="N196" s="9"/>
      <c r="O196" s="312"/>
      <c r="P196" s="312" t="s">
        <v>627</v>
      </c>
    </row>
    <row r="197" spans="1:16" ht="63" x14ac:dyDescent="0.25">
      <c r="A197" s="226" t="s">
        <v>638</v>
      </c>
      <c r="B197" s="34" t="s">
        <v>639</v>
      </c>
      <c r="C197" s="37" t="s">
        <v>640</v>
      </c>
      <c r="D197" s="34">
        <v>1</v>
      </c>
      <c r="E197" s="34">
        <v>1</v>
      </c>
      <c r="F197" s="34">
        <v>1</v>
      </c>
      <c r="G197" s="34">
        <v>1</v>
      </c>
      <c r="H197" s="136">
        <f t="shared" si="11"/>
        <v>4</v>
      </c>
      <c r="I197" s="34">
        <v>6</v>
      </c>
      <c r="J197" s="34">
        <v>2</v>
      </c>
      <c r="K197" s="136">
        <f>SUM(I197:J197)</f>
        <v>8</v>
      </c>
      <c r="L197" s="34" t="s">
        <v>641</v>
      </c>
      <c r="M197" s="34" t="s">
        <v>642</v>
      </c>
      <c r="N197" s="9"/>
      <c r="O197" s="312"/>
      <c r="P197" s="312" t="s">
        <v>627</v>
      </c>
    </row>
    <row r="198" spans="1:16" ht="15.75" x14ac:dyDescent="0.25">
      <c r="A198" s="313" t="s">
        <v>643</v>
      </c>
      <c r="B198" s="313"/>
      <c r="C198" s="313"/>
      <c r="D198" s="313"/>
      <c r="E198" s="313"/>
      <c r="F198" s="313"/>
      <c r="G198" s="313"/>
      <c r="H198" s="313"/>
      <c r="I198" s="313"/>
      <c r="J198" s="313"/>
      <c r="K198" s="313"/>
      <c r="L198" s="313"/>
      <c r="M198" s="313"/>
      <c r="N198" s="313"/>
      <c r="O198" s="313"/>
      <c r="P198" s="313"/>
    </row>
    <row r="199" spans="1:16" ht="36.75" customHeight="1" x14ac:dyDescent="0.25">
      <c r="A199" s="314" t="s">
        <v>644</v>
      </c>
      <c r="B199" s="314"/>
      <c r="C199" s="314"/>
      <c r="D199" s="314"/>
      <c r="E199" s="314"/>
      <c r="F199" s="314"/>
      <c r="G199" s="314"/>
      <c r="H199" s="314"/>
      <c r="I199" s="314"/>
      <c r="J199" s="314"/>
      <c r="K199" s="314"/>
      <c r="L199" s="314"/>
      <c r="M199" s="314"/>
      <c r="N199" s="314"/>
      <c r="O199" s="314"/>
      <c r="P199" s="314"/>
    </row>
    <row r="200" spans="1:16" ht="63.75" x14ac:dyDescent="0.25">
      <c r="A200" s="223" t="s">
        <v>645</v>
      </c>
      <c r="B200" s="36" t="s">
        <v>646</v>
      </c>
      <c r="C200" s="37" t="s">
        <v>647</v>
      </c>
      <c r="D200" s="36">
        <v>0</v>
      </c>
      <c r="E200" s="36">
        <v>1</v>
      </c>
      <c r="F200" s="36">
        <v>0</v>
      </c>
      <c r="G200" s="36">
        <v>1</v>
      </c>
      <c r="H200" s="224">
        <f t="shared" si="11"/>
        <v>2</v>
      </c>
      <c r="I200" s="38">
        <v>100</v>
      </c>
      <c r="J200" s="38">
        <v>25</v>
      </c>
      <c r="K200" s="224">
        <f>I200+J200</f>
        <v>125</v>
      </c>
      <c r="L200" s="36" t="s">
        <v>648</v>
      </c>
      <c r="M200" s="36" t="s">
        <v>649</v>
      </c>
      <c r="N200" s="259"/>
      <c r="O200" s="7" t="s">
        <v>650</v>
      </c>
      <c r="P200" s="7" t="s">
        <v>651</v>
      </c>
    </row>
    <row r="201" spans="1:16" ht="409.5" customHeight="1" x14ac:dyDescent="0.25">
      <c r="A201" s="225" t="s">
        <v>652</v>
      </c>
      <c r="B201" s="37" t="s">
        <v>653</v>
      </c>
      <c r="C201" s="37" t="s">
        <v>654</v>
      </c>
      <c r="D201" s="37">
        <v>1</v>
      </c>
      <c r="E201" s="37">
        <v>1</v>
      </c>
      <c r="F201" s="37">
        <v>1</v>
      </c>
      <c r="G201" s="37">
        <v>1</v>
      </c>
      <c r="H201" s="135">
        <f t="shared" si="11"/>
        <v>4</v>
      </c>
      <c r="I201" s="37">
        <v>100</v>
      </c>
      <c r="J201" s="37">
        <v>50</v>
      </c>
      <c r="K201" s="135">
        <f>SUM(I201:J201)</f>
        <v>150</v>
      </c>
      <c r="L201" s="36" t="s">
        <v>655</v>
      </c>
      <c r="M201" s="37" t="s">
        <v>656</v>
      </c>
      <c r="N201" s="259"/>
      <c r="O201" s="260" t="s">
        <v>428</v>
      </c>
      <c r="P201" s="259" t="s">
        <v>429</v>
      </c>
    </row>
    <row r="202" spans="1:16" ht="75" x14ac:dyDescent="0.25">
      <c r="A202" s="225" t="s">
        <v>657</v>
      </c>
      <c r="B202" s="37" t="s">
        <v>658</v>
      </c>
      <c r="C202" s="37" t="s">
        <v>659</v>
      </c>
      <c r="D202" s="37">
        <v>0</v>
      </c>
      <c r="E202" s="37">
        <v>1</v>
      </c>
      <c r="F202" s="37">
        <v>0</v>
      </c>
      <c r="G202" s="37">
        <v>1</v>
      </c>
      <c r="H202" s="135">
        <f t="shared" si="11"/>
        <v>2</v>
      </c>
      <c r="I202" s="37">
        <v>8</v>
      </c>
      <c r="J202" s="37">
        <v>2</v>
      </c>
      <c r="K202" s="135">
        <f>I202+J202</f>
        <v>10</v>
      </c>
      <c r="L202" s="37" t="s">
        <v>660</v>
      </c>
      <c r="M202" s="37" t="s">
        <v>661</v>
      </c>
      <c r="N202" s="259"/>
      <c r="O202" s="260"/>
      <c r="P202" s="259"/>
    </row>
    <row r="203" spans="1:16" ht="45" customHeight="1" x14ac:dyDescent="0.25">
      <c r="A203" s="291" t="s">
        <v>662</v>
      </c>
      <c r="B203" s="291"/>
      <c r="C203" s="291"/>
      <c r="D203" s="291"/>
      <c r="E203" s="291"/>
      <c r="F203" s="291"/>
      <c r="G203" s="291"/>
      <c r="H203" s="291"/>
      <c r="I203" s="291"/>
      <c r="J203" s="291"/>
      <c r="K203" s="291"/>
      <c r="L203" s="291"/>
      <c r="M203" s="291"/>
      <c r="N203" s="291"/>
      <c r="O203" s="291"/>
      <c r="P203" s="291"/>
    </row>
    <row r="204" spans="1:16" ht="47.25" x14ac:dyDescent="0.25">
      <c r="A204" s="227" t="s">
        <v>663</v>
      </c>
      <c r="B204" s="3" t="s">
        <v>664</v>
      </c>
      <c r="C204" s="99" t="s">
        <v>665</v>
      </c>
      <c r="D204" s="4">
        <v>3</v>
      </c>
      <c r="E204" s="5">
        <v>2</v>
      </c>
      <c r="F204" s="5">
        <v>2</v>
      </c>
      <c r="G204" s="5">
        <v>3</v>
      </c>
      <c r="H204" s="213">
        <f>D204+E204+F204+G204</f>
        <v>10</v>
      </c>
      <c r="I204" s="5">
        <v>595</v>
      </c>
      <c r="J204" s="4">
        <v>750</v>
      </c>
      <c r="K204" s="228">
        <f>I204+J204</f>
        <v>1345</v>
      </c>
      <c r="L204" s="16" t="s">
        <v>666</v>
      </c>
      <c r="M204" s="16" t="s">
        <v>667</v>
      </c>
      <c r="N204" s="9"/>
      <c r="O204" s="259" t="s">
        <v>429</v>
      </c>
      <c r="P204" s="259"/>
    </row>
    <row r="205" spans="1:16" ht="45" x14ac:dyDescent="0.25">
      <c r="A205" s="227" t="s">
        <v>668</v>
      </c>
      <c r="B205" s="3" t="s">
        <v>25</v>
      </c>
      <c r="C205" s="99" t="s">
        <v>669</v>
      </c>
      <c r="D205" s="4">
        <v>2</v>
      </c>
      <c r="E205" s="5">
        <v>3</v>
      </c>
      <c r="F205" s="5">
        <v>3</v>
      </c>
      <c r="G205" s="5">
        <v>1</v>
      </c>
      <c r="H205" s="213">
        <f>D205+E205+F205+G205</f>
        <v>9</v>
      </c>
      <c r="I205" s="4">
        <v>475</v>
      </c>
      <c r="J205" s="4">
        <v>625</v>
      </c>
      <c r="K205" s="228">
        <f>I205+J205</f>
        <v>1100</v>
      </c>
      <c r="L205" s="16" t="s">
        <v>670</v>
      </c>
      <c r="M205" s="16" t="s">
        <v>671</v>
      </c>
      <c r="N205" s="9"/>
      <c r="O205" s="259"/>
      <c r="P205" s="259"/>
    </row>
    <row r="206" spans="1:16" ht="47.25" x14ac:dyDescent="0.25">
      <c r="A206" s="227" t="s">
        <v>672</v>
      </c>
      <c r="B206" s="3" t="s">
        <v>76</v>
      </c>
      <c r="C206" s="99" t="s">
        <v>673</v>
      </c>
      <c r="D206" s="3">
        <v>5</v>
      </c>
      <c r="E206" s="16">
        <v>7</v>
      </c>
      <c r="F206" s="16">
        <v>3</v>
      </c>
      <c r="G206" s="16">
        <v>6</v>
      </c>
      <c r="H206" s="213">
        <f>D206+E206+F206+G206</f>
        <v>21</v>
      </c>
      <c r="I206" s="4">
        <v>450</v>
      </c>
      <c r="J206" s="4">
        <v>1125</v>
      </c>
      <c r="K206" s="228">
        <f>I206+J206</f>
        <v>1575</v>
      </c>
      <c r="L206" s="16" t="s">
        <v>674</v>
      </c>
      <c r="M206" s="16" t="s">
        <v>675</v>
      </c>
      <c r="N206" s="9"/>
      <c r="O206" s="259"/>
      <c r="P206" s="259"/>
    </row>
    <row r="207" spans="1:16" ht="63" x14ac:dyDescent="0.25">
      <c r="A207" s="227" t="s">
        <v>676</v>
      </c>
      <c r="B207" s="3" t="s">
        <v>383</v>
      </c>
      <c r="C207" s="99" t="s">
        <v>677</v>
      </c>
      <c r="D207" s="3">
        <v>2</v>
      </c>
      <c r="E207" s="16">
        <v>3</v>
      </c>
      <c r="F207" s="16">
        <v>1</v>
      </c>
      <c r="G207" s="16">
        <v>2</v>
      </c>
      <c r="H207" s="213">
        <f>D207+E207+F207+G207</f>
        <v>8</v>
      </c>
      <c r="I207" s="4">
        <v>3</v>
      </c>
      <c r="J207" s="4">
        <v>5</v>
      </c>
      <c r="K207" s="228">
        <f>I207+J207</f>
        <v>8</v>
      </c>
      <c r="L207" s="16" t="s">
        <v>678</v>
      </c>
      <c r="M207" s="16" t="s">
        <v>679</v>
      </c>
      <c r="N207" s="9"/>
      <c r="O207" s="259"/>
      <c r="P207" s="259"/>
    </row>
    <row r="208" spans="1:16" ht="38.25" customHeight="1" x14ac:dyDescent="0.25">
      <c r="A208" s="291" t="s">
        <v>680</v>
      </c>
      <c r="B208" s="291"/>
      <c r="C208" s="291"/>
      <c r="D208" s="291"/>
      <c r="E208" s="291"/>
      <c r="F208" s="291"/>
      <c r="G208" s="291"/>
      <c r="H208" s="291"/>
      <c r="I208" s="291"/>
      <c r="J208" s="291"/>
      <c r="K208" s="291"/>
      <c r="L208" s="291"/>
      <c r="M208" s="291"/>
      <c r="N208" s="291"/>
      <c r="O208" s="291"/>
      <c r="P208" s="291"/>
    </row>
    <row r="209" spans="1:16" ht="37.5" customHeight="1" x14ac:dyDescent="0.25">
      <c r="A209" s="307" t="s">
        <v>681</v>
      </c>
      <c r="B209" s="307"/>
      <c r="C209" s="307"/>
      <c r="D209" s="307"/>
      <c r="E209" s="307"/>
      <c r="F209" s="307"/>
      <c r="G209" s="307"/>
      <c r="H209" s="308" t="s">
        <v>682</v>
      </c>
      <c r="I209" s="308"/>
      <c r="J209" s="308"/>
      <c r="K209" s="308"/>
      <c r="L209" s="309"/>
      <c r="M209" s="309"/>
      <c r="N209" s="309"/>
      <c r="O209" s="309"/>
      <c r="P209" s="309"/>
    </row>
    <row r="210" spans="1:16" ht="135" x14ac:dyDescent="0.25">
      <c r="A210" s="7" t="s">
        <v>683</v>
      </c>
      <c r="B210" s="9" t="s">
        <v>684</v>
      </c>
      <c r="C210" s="8" t="s">
        <v>685</v>
      </c>
      <c r="D210" s="9">
        <v>1</v>
      </c>
      <c r="E210" s="9">
        <v>0</v>
      </c>
      <c r="F210" s="9">
        <v>0</v>
      </c>
      <c r="G210" s="9">
        <v>0</v>
      </c>
      <c r="H210" s="39">
        <f>SUM(D210:G210)</f>
        <v>1</v>
      </c>
      <c r="I210" s="9" t="s">
        <v>27</v>
      </c>
      <c r="J210" s="9" t="s">
        <v>27</v>
      </c>
      <c r="K210" s="81" t="s">
        <v>27</v>
      </c>
      <c r="L210" s="8" t="s">
        <v>686</v>
      </c>
      <c r="M210" s="8" t="s">
        <v>687</v>
      </c>
      <c r="N210" s="9"/>
      <c r="O210" s="6"/>
      <c r="P210" s="229" t="s">
        <v>688</v>
      </c>
    </row>
    <row r="211" spans="1:16" ht="135" x14ac:dyDescent="0.25">
      <c r="A211" s="7" t="s">
        <v>689</v>
      </c>
      <c r="B211" s="9" t="s">
        <v>76</v>
      </c>
      <c r="C211" s="8" t="s">
        <v>690</v>
      </c>
      <c r="D211" s="9">
        <v>5</v>
      </c>
      <c r="E211" s="9">
        <v>5</v>
      </c>
      <c r="F211" s="9">
        <v>10</v>
      </c>
      <c r="G211" s="9">
        <v>5</v>
      </c>
      <c r="H211" s="39">
        <f>SUM(D211:G211)</f>
        <v>25</v>
      </c>
      <c r="I211" s="9" t="s">
        <v>27</v>
      </c>
      <c r="J211" s="9" t="s">
        <v>27</v>
      </c>
      <c r="K211" s="81" t="s">
        <v>27</v>
      </c>
      <c r="L211" s="8" t="s">
        <v>691</v>
      </c>
      <c r="M211" s="8" t="s">
        <v>692</v>
      </c>
      <c r="N211" s="9"/>
      <c r="O211" s="6"/>
      <c r="P211" s="229" t="s">
        <v>688</v>
      </c>
    </row>
    <row r="212" spans="1:16" ht="90" x14ac:dyDescent="0.25">
      <c r="A212" s="7" t="s">
        <v>693</v>
      </c>
      <c r="B212" s="9" t="s">
        <v>694</v>
      </c>
      <c r="C212" s="8" t="s">
        <v>695</v>
      </c>
      <c r="D212" s="9">
        <v>1</v>
      </c>
      <c r="E212" s="9">
        <v>2</v>
      </c>
      <c r="F212" s="9">
        <v>2</v>
      </c>
      <c r="G212" s="9">
        <v>2</v>
      </c>
      <c r="H212" s="39">
        <f>SUM(D212:G212)</f>
        <v>7</v>
      </c>
      <c r="I212" s="9" t="s">
        <v>27</v>
      </c>
      <c r="J212" s="9" t="s">
        <v>27</v>
      </c>
      <c r="K212" s="81" t="s">
        <v>27</v>
      </c>
      <c r="L212" s="8" t="s">
        <v>691</v>
      </c>
      <c r="M212" s="8" t="s">
        <v>696</v>
      </c>
      <c r="N212" s="9"/>
      <c r="O212" s="6"/>
      <c r="P212" s="230" t="s">
        <v>697</v>
      </c>
    </row>
    <row r="213" spans="1:16" ht="90" x14ac:dyDescent="0.25">
      <c r="A213" s="7" t="s">
        <v>698</v>
      </c>
      <c r="B213" s="9" t="s">
        <v>699</v>
      </c>
      <c r="C213" s="8" t="s">
        <v>700</v>
      </c>
      <c r="D213" s="9">
        <v>1</v>
      </c>
      <c r="E213" s="9">
        <v>0</v>
      </c>
      <c r="F213" s="9">
        <v>0</v>
      </c>
      <c r="G213" s="9">
        <v>0</v>
      </c>
      <c r="H213" s="39">
        <f>SUM(D213:G213)</f>
        <v>1</v>
      </c>
      <c r="I213" s="9" t="s">
        <v>27</v>
      </c>
      <c r="J213" s="9" t="s">
        <v>27</v>
      </c>
      <c r="K213" s="81" t="s">
        <v>27</v>
      </c>
      <c r="L213" s="8" t="s">
        <v>701</v>
      </c>
      <c r="M213" s="8" t="s">
        <v>702</v>
      </c>
      <c r="N213" s="9"/>
      <c r="O213" s="6"/>
      <c r="P213" s="219" t="s">
        <v>697</v>
      </c>
    </row>
    <row r="214" spans="1:16" x14ac:dyDescent="0.25">
      <c r="A214" s="317"/>
      <c r="B214" s="317"/>
      <c r="C214" s="317"/>
      <c r="D214" s="317"/>
      <c r="E214" s="317"/>
      <c r="F214" s="317"/>
      <c r="G214" s="317"/>
      <c r="H214" s="317"/>
      <c r="I214" s="317"/>
      <c r="J214" s="317"/>
      <c r="K214" s="317"/>
      <c r="L214" s="317"/>
      <c r="M214" s="317"/>
      <c r="N214" s="317"/>
      <c r="O214" s="317"/>
      <c r="P214" s="231"/>
    </row>
    <row r="215" spans="1:16" ht="15.75" thickBot="1" x14ac:dyDescent="0.3">
      <c r="A215" s="318"/>
      <c r="B215" s="318"/>
      <c r="C215" s="318"/>
      <c r="D215" s="318"/>
      <c r="E215" s="318"/>
      <c r="F215" s="318"/>
      <c r="G215" s="318"/>
      <c r="H215" s="318"/>
      <c r="I215" s="318"/>
      <c r="J215" s="318"/>
      <c r="K215" s="318"/>
      <c r="L215" s="318"/>
      <c r="M215" s="318"/>
      <c r="N215" s="318"/>
      <c r="O215" s="318"/>
      <c r="P215" s="231"/>
    </row>
    <row r="216" spans="1:16" x14ac:dyDescent="0.25">
      <c r="A216" s="325"/>
      <c r="B216" s="326"/>
      <c r="C216" s="326"/>
      <c r="D216" s="337" t="s">
        <v>703</v>
      </c>
      <c r="E216" s="338"/>
      <c r="F216" s="338"/>
      <c r="G216" s="241"/>
      <c r="H216" s="242"/>
      <c r="I216" s="241"/>
      <c r="J216" s="243"/>
      <c r="K216" s="244"/>
      <c r="L216" s="319"/>
      <c r="M216" s="319"/>
      <c r="N216" s="319"/>
      <c r="O216" s="320"/>
    </row>
    <row r="217" spans="1:16" x14ac:dyDescent="0.25">
      <c r="A217" s="327"/>
      <c r="B217" s="321"/>
      <c r="C217" s="321"/>
      <c r="D217" s="330"/>
      <c r="E217" s="330"/>
      <c r="F217" s="330"/>
      <c r="G217" s="232"/>
      <c r="H217" s="238"/>
      <c r="I217" s="232"/>
      <c r="J217" s="240"/>
      <c r="K217" s="245"/>
      <c r="L217" s="321"/>
      <c r="M217" s="321"/>
      <c r="N217" s="321"/>
      <c r="O217" s="322"/>
    </row>
    <row r="218" spans="1:16" x14ac:dyDescent="0.25">
      <c r="A218" s="327"/>
      <c r="B218" s="321"/>
      <c r="C218" s="321"/>
      <c r="D218" s="330"/>
      <c r="E218" s="330"/>
      <c r="F218" s="330"/>
      <c r="G218" s="232"/>
      <c r="H218" s="238"/>
      <c r="I218" s="232"/>
      <c r="J218" s="240"/>
      <c r="K218" s="245"/>
      <c r="L218" s="321"/>
      <c r="M218" s="321"/>
      <c r="N218" s="321"/>
      <c r="O218" s="322"/>
    </row>
    <row r="219" spans="1:16" x14ac:dyDescent="0.25">
      <c r="A219" s="327"/>
      <c r="B219" s="321"/>
      <c r="C219" s="321"/>
      <c r="D219" s="330"/>
      <c r="E219" s="330"/>
      <c r="F219" s="330"/>
      <c r="G219" s="232"/>
      <c r="H219" s="238"/>
      <c r="I219" s="232"/>
      <c r="J219" s="240"/>
      <c r="K219" s="245"/>
      <c r="L219" s="321"/>
      <c r="M219" s="321"/>
      <c r="N219" s="321"/>
      <c r="O219" s="322"/>
    </row>
    <row r="220" spans="1:16" x14ac:dyDescent="0.25">
      <c r="A220" s="327"/>
      <c r="B220" s="321"/>
      <c r="C220" s="321"/>
      <c r="D220" s="330"/>
      <c r="E220" s="330"/>
      <c r="F220" s="330"/>
      <c r="G220" s="232"/>
      <c r="H220" s="238"/>
      <c r="I220" s="232"/>
      <c r="J220" s="240"/>
      <c r="K220" s="245"/>
      <c r="L220" s="321"/>
      <c r="M220" s="321"/>
      <c r="N220" s="321"/>
      <c r="O220" s="322"/>
    </row>
    <row r="221" spans="1:16" x14ac:dyDescent="0.25">
      <c r="A221" s="327"/>
      <c r="B221" s="321"/>
      <c r="C221" s="321"/>
      <c r="D221" s="330"/>
      <c r="E221" s="330"/>
      <c r="F221" s="330"/>
      <c r="G221" s="232"/>
      <c r="H221" s="238"/>
      <c r="I221" s="232"/>
      <c r="J221" s="240"/>
      <c r="K221" s="245"/>
      <c r="L221" s="321"/>
      <c r="M221" s="321"/>
      <c r="N221" s="321"/>
      <c r="O221" s="322"/>
    </row>
    <row r="222" spans="1:16" ht="15.75" thickBot="1" x14ac:dyDescent="0.3">
      <c r="A222" s="327"/>
      <c r="B222" s="321"/>
      <c r="C222" s="321"/>
      <c r="D222" s="331"/>
      <c r="E222" s="331"/>
      <c r="F222" s="331"/>
      <c r="G222" s="232"/>
      <c r="H222" s="238"/>
      <c r="I222" s="232"/>
      <c r="J222" s="240"/>
      <c r="K222" s="245"/>
      <c r="L222" s="321"/>
      <c r="M222" s="321"/>
      <c r="N222" s="321"/>
      <c r="O222" s="322"/>
    </row>
    <row r="223" spans="1:16" x14ac:dyDescent="0.25">
      <c r="A223" s="327"/>
      <c r="B223" s="321"/>
      <c r="C223" s="321"/>
      <c r="D223" s="333" t="s">
        <v>704</v>
      </c>
      <c r="E223" s="333"/>
      <c r="F223" s="333"/>
      <c r="G223" s="232"/>
      <c r="H223" s="238"/>
      <c r="I223" s="232"/>
      <c r="J223" s="240"/>
      <c r="K223" s="245"/>
      <c r="L223" s="321"/>
      <c r="M223" s="321"/>
      <c r="N223" s="321"/>
      <c r="O223" s="322"/>
    </row>
    <row r="224" spans="1:16" x14ac:dyDescent="0.25">
      <c r="A224" s="327"/>
      <c r="B224" s="321"/>
      <c r="C224" s="321"/>
      <c r="D224" s="334"/>
      <c r="E224" s="334"/>
      <c r="F224" s="334"/>
      <c r="G224" s="232"/>
      <c r="H224" s="238"/>
      <c r="I224" s="232"/>
      <c r="J224" s="240"/>
      <c r="K224" s="245"/>
      <c r="L224" s="321"/>
      <c r="M224" s="321"/>
      <c r="N224" s="321"/>
      <c r="O224" s="322"/>
    </row>
    <row r="225" spans="1:15" x14ac:dyDescent="0.25">
      <c r="A225" s="327"/>
      <c r="B225" s="321"/>
      <c r="C225" s="321"/>
      <c r="D225" s="334"/>
      <c r="E225" s="334"/>
      <c r="F225" s="334"/>
      <c r="G225" s="232"/>
      <c r="H225" s="238"/>
      <c r="I225" s="232"/>
      <c r="J225" s="240"/>
      <c r="K225" s="245"/>
      <c r="L225" s="321"/>
      <c r="M225" s="321"/>
      <c r="N225" s="321"/>
      <c r="O225" s="322"/>
    </row>
    <row r="226" spans="1:15" ht="15.75" thickBot="1" x14ac:dyDescent="0.3">
      <c r="A226" s="327"/>
      <c r="B226" s="321"/>
      <c r="C226" s="321"/>
      <c r="D226" s="335"/>
      <c r="E226" s="335"/>
      <c r="F226" s="335"/>
      <c r="G226" s="232"/>
      <c r="H226" s="238"/>
      <c r="I226" s="232"/>
      <c r="J226" s="240"/>
      <c r="K226" s="245"/>
      <c r="L226" s="323"/>
      <c r="M226" s="323"/>
      <c r="N226" s="323"/>
      <c r="O226" s="324"/>
    </row>
    <row r="227" spans="1:15" x14ac:dyDescent="0.25">
      <c r="A227" s="246"/>
      <c r="B227" s="232"/>
      <c r="C227" s="239"/>
      <c r="D227" s="328" t="s">
        <v>705</v>
      </c>
      <c r="E227" s="329"/>
      <c r="F227" s="329"/>
      <c r="G227" s="232"/>
      <c r="H227" s="238"/>
      <c r="I227" s="232"/>
      <c r="J227" s="240"/>
      <c r="K227" s="245"/>
    </row>
    <row r="228" spans="1:15" x14ac:dyDescent="0.25">
      <c r="A228" s="246"/>
      <c r="B228" s="232"/>
      <c r="C228" s="239"/>
      <c r="D228" s="330"/>
      <c r="E228" s="330"/>
      <c r="F228" s="330"/>
      <c r="G228" s="232"/>
      <c r="H228" s="238"/>
      <c r="I228" s="232"/>
      <c r="J228" s="240"/>
      <c r="K228" s="245"/>
    </row>
    <row r="229" spans="1:15" x14ac:dyDescent="0.25">
      <c r="A229" s="246"/>
      <c r="B229" s="232"/>
      <c r="C229" s="239"/>
      <c r="D229" s="330"/>
      <c r="E229" s="330"/>
      <c r="F229" s="330"/>
      <c r="G229" s="232"/>
      <c r="H229" s="238"/>
      <c r="I229" s="232"/>
      <c r="J229" s="240"/>
      <c r="K229" s="245"/>
    </row>
    <row r="230" spans="1:15" x14ac:dyDescent="0.25">
      <c r="A230" s="246"/>
      <c r="B230" s="232"/>
      <c r="C230" s="239"/>
      <c r="D230" s="330"/>
      <c r="E230" s="330"/>
      <c r="F230" s="330"/>
      <c r="G230" s="232"/>
      <c r="H230" s="238"/>
      <c r="I230" s="232"/>
      <c r="J230" s="240"/>
      <c r="K230" s="245"/>
    </row>
    <row r="231" spans="1:15" x14ac:dyDescent="0.25">
      <c r="A231" s="246"/>
      <c r="B231" s="232"/>
      <c r="C231" s="239"/>
      <c r="D231" s="330"/>
      <c r="E231" s="330"/>
      <c r="F231" s="330"/>
      <c r="G231" s="232"/>
      <c r="H231" s="238"/>
      <c r="I231" s="232"/>
      <c r="J231" s="240"/>
      <c r="K231" s="245"/>
    </row>
    <row r="232" spans="1:15" x14ac:dyDescent="0.25">
      <c r="A232" s="246"/>
      <c r="B232" s="232"/>
      <c r="C232" s="239"/>
      <c r="D232" s="330"/>
      <c r="E232" s="330"/>
      <c r="F232" s="330"/>
      <c r="G232" s="232"/>
      <c r="H232" s="238"/>
      <c r="I232" s="232"/>
      <c r="J232" s="240"/>
      <c r="K232" s="245"/>
    </row>
    <row r="233" spans="1:15" ht="15.75" thickBot="1" x14ac:dyDescent="0.3">
      <c r="A233" s="246"/>
      <c r="B233" s="232"/>
      <c r="C233" s="239"/>
      <c r="D233" s="331"/>
      <c r="E233" s="331"/>
      <c r="F233" s="331"/>
      <c r="G233" s="232"/>
      <c r="H233" s="238"/>
      <c r="I233" s="232"/>
      <c r="J233" s="240"/>
      <c r="K233" s="245"/>
    </row>
    <row r="234" spans="1:15" x14ac:dyDescent="0.25">
      <c r="A234" s="246"/>
      <c r="B234" s="232"/>
      <c r="C234" s="239"/>
      <c r="D234" s="328" t="s">
        <v>706</v>
      </c>
      <c r="E234" s="329"/>
      <c r="F234" s="329"/>
      <c r="G234" s="232"/>
      <c r="H234" s="238"/>
      <c r="I234" s="232"/>
      <c r="J234" s="240"/>
      <c r="K234" s="245"/>
    </row>
    <row r="235" spans="1:15" x14ac:dyDescent="0.25">
      <c r="A235" s="246"/>
      <c r="B235" s="232"/>
      <c r="C235" s="239"/>
      <c r="D235" s="330"/>
      <c r="E235" s="330"/>
      <c r="F235" s="330"/>
      <c r="G235" s="232"/>
      <c r="H235" s="238"/>
      <c r="I235" s="232"/>
      <c r="J235" s="240"/>
      <c r="K235" s="245"/>
    </row>
    <row r="236" spans="1:15" x14ac:dyDescent="0.25">
      <c r="A236" s="246"/>
      <c r="B236" s="232"/>
      <c r="C236" s="239"/>
      <c r="D236" s="330"/>
      <c r="E236" s="330"/>
      <c r="F236" s="330"/>
      <c r="G236" s="232"/>
      <c r="H236" s="238"/>
      <c r="I236" s="232"/>
      <c r="J236" s="240"/>
      <c r="K236" s="245"/>
    </row>
    <row r="237" spans="1:15" ht="15.75" thickBot="1" x14ac:dyDescent="0.3">
      <c r="A237" s="246"/>
      <c r="B237" s="232"/>
      <c r="C237" s="239"/>
      <c r="D237" s="331"/>
      <c r="E237" s="331"/>
      <c r="F237" s="331"/>
      <c r="G237" s="232"/>
      <c r="H237" s="238"/>
      <c r="I237" s="232"/>
      <c r="J237" s="240"/>
      <c r="K237" s="245"/>
    </row>
    <row r="238" spans="1:15" x14ac:dyDescent="0.25">
      <c r="A238" s="246"/>
      <c r="B238" s="232"/>
      <c r="C238" s="239"/>
      <c r="D238" s="332" t="s">
        <v>707</v>
      </c>
      <c r="E238" s="333"/>
      <c r="F238" s="333"/>
      <c r="G238" s="232"/>
      <c r="H238" s="238"/>
      <c r="I238" s="232"/>
      <c r="J238" s="240"/>
      <c r="K238" s="245"/>
    </row>
    <row r="239" spans="1:15" x14ac:dyDescent="0.25">
      <c r="A239" s="246"/>
      <c r="B239" s="232"/>
      <c r="C239" s="239"/>
      <c r="D239" s="334"/>
      <c r="E239" s="334"/>
      <c r="F239" s="334"/>
      <c r="G239" s="232"/>
      <c r="H239" s="238"/>
      <c r="I239" s="232"/>
      <c r="J239" s="240"/>
      <c r="K239" s="245"/>
    </row>
    <row r="240" spans="1:15" x14ac:dyDescent="0.25">
      <c r="A240" s="246"/>
      <c r="B240" s="232"/>
      <c r="C240" s="239"/>
      <c r="D240" s="334"/>
      <c r="E240" s="334"/>
      <c r="F240" s="334"/>
      <c r="G240" s="232"/>
      <c r="H240" s="238"/>
      <c r="I240" s="232"/>
      <c r="J240" s="240"/>
      <c r="K240" s="245"/>
    </row>
    <row r="241" spans="1:11" x14ac:dyDescent="0.25">
      <c r="A241" s="246"/>
      <c r="B241" s="232"/>
      <c r="C241" s="239"/>
      <c r="D241" s="334"/>
      <c r="E241" s="334"/>
      <c r="F241" s="334"/>
      <c r="G241" s="232"/>
      <c r="H241" s="238"/>
      <c r="I241" s="232"/>
      <c r="J241" s="240"/>
      <c r="K241" s="245"/>
    </row>
    <row r="242" spans="1:11" x14ac:dyDescent="0.25">
      <c r="A242" s="246"/>
      <c r="B242" s="232"/>
      <c r="C242" s="239"/>
      <c r="D242" s="334"/>
      <c r="E242" s="334"/>
      <c r="F242" s="334"/>
      <c r="G242" s="232"/>
      <c r="H242" s="238"/>
      <c r="I242" s="232"/>
      <c r="J242" s="240"/>
      <c r="K242" s="245"/>
    </row>
    <row r="243" spans="1:11" x14ac:dyDescent="0.25">
      <c r="A243" s="246"/>
      <c r="B243" s="232"/>
      <c r="C243" s="239"/>
      <c r="D243" s="334"/>
      <c r="E243" s="334"/>
      <c r="F243" s="334"/>
      <c r="G243" s="232"/>
      <c r="H243" s="238"/>
      <c r="I243" s="232"/>
      <c r="J243" s="240"/>
      <c r="K243" s="245"/>
    </row>
    <row r="244" spans="1:11" ht="15.75" thickBot="1" x14ac:dyDescent="0.3">
      <c r="A244" s="246"/>
      <c r="B244" s="232"/>
      <c r="C244" s="239"/>
      <c r="D244" s="335"/>
      <c r="E244" s="335"/>
      <c r="F244" s="335"/>
      <c r="G244" s="232"/>
      <c r="H244" s="238"/>
      <c r="I244" s="232"/>
      <c r="J244" s="240"/>
      <c r="K244" s="245"/>
    </row>
    <row r="245" spans="1:11" x14ac:dyDescent="0.25">
      <c r="A245" s="246"/>
      <c r="B245" s="232"/>
      <c r="C245" s="239"/>
      <c r="D245" s="334" t="s">
        <v>704</v>
      </c>
      <c r="E245" s="334"/>
      <c r="F245" s="334"/>
      <c r="G245" s="232"/>
      <c r="H245" s="238"/>
      <c r="I245" s="232"/>
      <c r="J245" s="240"/>
      <c r="K245" s="245"/>
    </row>
    <row r="246" spans="1:11" x14ac:dyDescent="0.25">
      <c r="A246" s="246"/>
      <c r="B246" s="232"/>
      <c r="C246" s="239"/>
      <c r="D246" s="334"/>
      <c r="E246" s="334"/>
      <c r="F246" s="334"/>
      <c r="G246" s="232"/>
      <c r="H246" s="238"/>
      <c r="I246" s="232"/>
      <c r="J246" s="240"/>
      <c r="K246" s="245"/>
    </row>
    <row r="247" spans="1:11" x14ac:dyDescent="0.25">
      <c r="A247" s="246"/>
      <c r="B247" s="232"/>
      <c r="C247" s="239"/>
      <c r="D247" s="334"/>
      <c r="E247" s="334"/>
      <c r="F247" s="334"/>
      <c r="G247" s="232"/>
      <c r="H247" s="238"/>
      <c r="I247" s="232"/>
      <c r="J247" s="240"/>
      <c r="K247" s="245"/>
    </row>
    <row r="248" spans="1:11" x14ac:dyDescent="0.25">
      <c r="A248" s="247"/>
      <c r="B248" s="248"/>
      <c r="C248" s="249"/>
      <c r="D248" s="336"/>
      <c r="E248" s="336"/>
      <c r="F248" s="336"/>
      <c r="G248" s="248"/>
      <c r="H248" s="250"/>
      <c r="I248" s="248"/>
      <c r="J248" s="251"/>
      <c r="K248" s="252"/>
    </row>
  </sheetData>
  <mergeCells count="124">
    <mergeCell ref="L216:O226"/>
    <mergeCell ref="A216:C226"/>
    <mergeCell ref="D227:F233"/>
    <mergeCell ref="D238:F244"/>
    <mergeCell ref="D234:F237"/>
    <mergeCell ref="D245:F248"/>
    <mergeCell ref="D216:F222"/>
    <mergeCell ref="D223:F226"/>
    <mergeCell ref="M141:M143"/>
    <mergeCell ref="A152:G152"/>
    <mergeCell ref="C141:C143"/>
    <mergeCell ref="L141:L143"/>
    <mergeCell ref="L152:P152"/>
    <mergeCell ref="O141:O143"/>
    <mergeCell ref="P141:P143"/>
    <mergeCell ref="A146:P146"/>
    <mergeCell ref="P158:P160"/>
    <mergeCell ref="A171:P171"/>
    <mergeCell ref="A162:P162"/>
    <mergeCell ref="L157:P157"/>
    <mergeCell ref="A151:M151"/>
    <mergeCell ref="H147:K147"/>
    <mergeCell ref="A147:G147"/>
    <mergeCell ref="N56:P56"/>
    <mergeCell ref="A214:O215"/>
    <mergeCell ref="A80:M80"/>
    <mergeCell ref="D81:H81"/>
    <mergeCell ref="I81:K81"/>
    <mergeCell ref="P69:P79"/>
    <mergeCell ref="N81:P81"/>
    <mergeCell ref="N82:P82"/>
    <mergeCell ref="A209:G209"/>
    <mergeCell ref="H209:K209"/>
    <mergeCell ref="O201:O202"/>
    <mergeCell ref="P201:P202"/>
    <mergeCell ref="L172:P172"/>
    <mergeCell ref="A203:P203"/>
    <mergeCell ref="L209:P209"/>
    <mergeCell ref="A208:P208"/>
    <mergeCell ref="A183:P183"/>
    <mergeCell ref="L184:P184"/>
    <mergeCell ref="A172:G172"/>
    <mergeCell ref="O185:O191"/>
    <mergeCell ref="P185:P191"/>
    <mergeCell ref="O204:P207"/>
    <mergeCell ref="N200:N202"/>
    <mergeCell ref="A198:P198"/>
    <mergeCell ref="O194:O197"/>
    <mergeCell ref="P194:P197"/>
    <mergeCell ref="A199:P199"/>
    <mergeCell ref="A192:P193"/>
    <mergeCell ref="H184:K184"/>
    <mergeCell ref="B8:B9"/>
    <mergeCell ref="C8:C9"/>
    <mergeCell ref="A24:M24"/>
    <mergeCell ref="D8:H8"/>
    <mergeCell ref="I8:K8"/>
    <mergeCell ref="L8:L9"/>
    <mergeCell ref="M8:M9"/>
    <mergeCell ref="H128:K128"/>
    <mergeCell ref="A45:M45"/>
    <mergeCell ref="L128:M128"/>
    <mergeCell ref="A127:P127"/>
    <mergeCell ref="A126:P126"/>
    <mergeCell ref="A125:P125"/>
    <mergeCell ref="N19:P23"/>
    <mergeCell ref="N24:P24"/>
    <mergeCell ref="N25:P35"/>
    <mergeCell ref="N46:P55"/>
    <mergeCell ref="A36:P36"/>
    <mergeCell ref="N80:P80"/>
    <mergeCell ref="N37:P44"/>
    <mergeCell ref="N69:O79"/>
    <mergeCell ref="A56:M56"/>
    <mergeCell ref="A67:M68"/>
    <mergeCell ref="N45:P45"/>
    <mergeCell ref="N83:P124"/>
    <mergeCell ref="A144:P144"/>
    <mergeCell ref="B145:P145"/>
    <mergeCell ref="L140:P140"/>
    <mergeCell ref="A139:P139"/>
    <mergeCell ref="H152:K152"/>
    <mergeCell ref="A184:G184"/>
    <mergeCell ref="A156:P156"/>
    <mergeCell ref="M153:M155"/>
    <mergeCell ref="H172:K172"/>
    <mergeCell ref="L147:P147"/>
    <mergeCell ref="N128:O128"/>
    <mergeCell ref="O129:O138"/>
    <mergeCell ref="P129:P138"/>
    <mergeCell ref="A128:G128"/>
    <mergeCell ref="A178:A179"/>
    <mergeCell ref="L158:L160"/>
    <mergeCell ref="M158:M160"/>
    <mergeCell ref="A157:G157"/>
    <mergeCell ref="H157:K157"/>
    <mergeCell ref="A161:M161"/>
    <mergeCell ref="O153:O155"/>
    <mergeCell ref="P153:P155"/>
    <mergeCell ref="O158:O160"/>
    <mergeCell ref="A4:P4"/>
    <mergeCell ref="P168:P169"/>
    <mergeCell ref="A176:A177"/>
    <mergeCell ref="B176:B177"/>
    <mergeCell ref="A10:C10"/>
    <mergeCell ref="D10:H10"/>
    <mergeCell ref="A18:C18"/>
    <mergeCell ref="D18:H18"/>
    <mergeCell ref="L81:L82"/>
    <mergeCell ref="C81:C82"/>
    <mergeCell ref="B81:B82"/>
    <mergeCell ref="A81:A82"/>
    <mergeCell ref="N8:P8"/>
    <mergeCell ref="N12:P17"/>
    <mergeCell ref="N57:P66"/>
    <mergeCell ref="N67:P68"/>
    <mergeCell ref="H140:K140"/>
    <mergeCell ref="A140:G140"/>
    <mergeCell ref="C129:C138"/>
    <mergeCell ref="L129:L138"/>
    <mergeCell ref="A5:P5"/>
    <mergeCell ref="A6:P6"/>
    <mergeCell ref="A7:P7"/>
    <mergeCell ref="A8:A9"/>
  </mergeCells>
  <pageMargins left="0.27559055118110237" right="0.31496062992125984" top="0.74803149606299213" bottom="0.74803149606299213" header="0.35433070866141736" footer="0.31496062992125984"/>
  <pageSetup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C25B1C-EFAB-435F-BB27-233B9BDA161C}">
  <sheetPr>
    <tabColor rgb="FFC4BD97"/>
  </sheetPr>
  <dimension ref="B1:R227"/>
  <sheetViews>
    <sheetView tabSelected="1" topLeftCell="B5" zoomScale="85" zoomScaleNormal="85" workbookViewId="0">
      <pane xSplit="1" ySplit="3" topLeftCell="C8" activePane="bottomRight" state="frozen"/>
      <selection pane="topRight" activeCell="C5" sqref="C5"/>
      <selection pane="bottomLeft" activeCell="B7" sqref="B7"/>
      <selection pane="bottomRight" activeCell="I229" sqref="I229"/>
    </sheetView>
  </sheetViews>
  <sheetFormatPr baseColWidth="10" defaultColWidth="10.85546875" defaultRowHeight="15" x14ac:dyDescent="0.25"/>
  <cols>
    <col min="1" max="1" width="0" hidden="1" customWidth="1"/>
    <col min="2" max="2" width="20.42578125" style="89" customWidth="1"/>
    <col min="3" max="3" width="9.85546875" customWidth="1"/>
    <col min="4" max="4" width="9.7109375" customWidth="1"/>
    <col min="5" max="5" width="9.140625" customWidth="1"/>
    <col min="6" max="6" width="10.42578125" customWidth="1"/>
    <col min="7" max="7" width="12.42578125" customWidth="1"/>
    <col min="8" max="8" width="9" customWidth="1"/>
    <col min="9" max="9" width="9.42578125" customWidth="1"/>
    <col min="10" max="10" width="9.28515625" bestFit="1" customWidth="1"/>
    <col min="11" max="11" width="9.140625" customWidth="1"/>
    <col min="12" max="12" width="10.28515625" bestFit="1" customWidth="1"/>
    <col min="13" max="13" width="11.28515625" bestFit="1" customWidth="1"/>
    <col min="14" max="14" width="10.42578125" customWidth="1"/>
    <col min="15" max="15" width="15.140625" customWidth="1"/>
    <col min="16" max="16" width="9.42578125" customWidth="1"/>
    <col min="17" max="17" width="11.7109375" customWidth="1"/>
    <col min="18" max="18" width="15.85546875" customWidth="1"/>
  </cols>
  <sheetData>
    <row r="1" spans="2:18" ht="15.75" hidden="1" thickBot="1" x14ac:dyDescent="0.3">
      <c r="B1" s="378"/>
      <c r="C1" s="378"/>
      <c r="D1" s="378"/>
      <c r="E1" s="378"/>
      <c r="F1" s="378"/>
      <c r="G1" s="378"/>
      <c r="H1" s="378"/>
      <c r="I1" s="378"/>
      <c r="J1" s="378"/>
      <c r="K1" s="378"/>
      <c r="L1" s="378"/>
      <c r="M1" s="378"/>
      <c r="N1" s="378"/>
      <c r="O1" s="378"/>
      <c r="P1" s="378"/>
      <c r="Q1" s="378"/>
      <c r="R1" s="378"/>
    </row>
    <row r="2" spans="2:18" ht="23.25" hidden="1" thickBot="1" x14ac:dyDescent="0.5">
      <c r="B2" s="379" t="s">
        <v>708</v>
      </c>
      <c r="C2" s="379"/>
      <c r="D2" s="379"/>
      <c r="E2" s="379"/>
      <c r="F2" s="379"/>
      <c r="G2" s="379"/>
      <c r="H2" s="379"/>
      <c r="I2" s="379"/>
      <c r="J2" s="379"/>
      <c r="K2" s="379"/>
      <c r="L2" s="379"/>
      <c r="M2" s="379"/>
      <c r="N2" s="379"/>
      <c r="O2" s="379"/>
      <c r="P2" s="379"/>
      <c r="Q2" s="379"/>
      <c r="R2" s="379"/>
    </row>
    <row r="3" spans="2:18" ht="23.25" hidden="1" thickBot="1" x14ac:dyDescent="0.5">
      <c r="B3" s="379" t="s">
        <v>709</v>
      </c>
      <c r="C3" s="379"/>
      <c r="D3" s="379"/>
      <c r="E3" s="379"/>
      <c r="F3" s="379"/>
      <c r="G3" s="379"/>
      <c r="H3" s="379"/>
      <c r="I3" s="379"/>
      <c r="J3" s="379"/>
      <c r="K3" s="379"/>
      <c r="L3" s="379"/>
      <c r="M3" s="379"/>
      <c r="N3" s="379"/>
      <c r="O3" s="379"/>
      <c r="P3" s="379"/>
      <c r="Q3" s="379"/>
      <c r="R3" s="379"/>
    </row>
    <row r="4" spans="2:18" ht="39.950000000000003" hidden="1" customHeight="1" thickBot="1" x14ac:dyDescent="0.45">
      <c r="B4" s="350" t="s">
        <v>710</v>
      </c>
      <c r="C4" s="350"/>
      <c r="D4" s="350"/>
      <c r="E4" s="350"/>
      <c r="F4" s="350"/>
      <c r="G4" s="350"/>
      <c r="H4" s="350"/>
      <c r="I4" s="350"/>
      <c r="J4" s="350"/>
      <c r="K4" s="350"/>
      <c r="L4" s="350"/>
      <c r="M4" s="350"/>
      <c r="N4" s="350"/>
      <c r="O4" s="380"/>
      <c r="P4" s="380"/>
      <c r="Q4" s="380"/>
      <c r="R4" s="380"/>
    </row>
    <row r="5" spans="2:18" ht="39.950000000000003" customHeight="1" thickBot="1" x14ac:dyDescent="0.45">
      <c r="B5" s="190"/>
      <c r="C5" s="350" t="s">
        <v>711</v>
      </c>
      <c r="D5" s="350"/>
      <c r="E5" s="350"/>
      <c r="F5" s="350"/>
      <c r="G5" s="350"/>
      <c r="H5" s="350"/>
      <c r="I5" s="350"/>
      <c r="J5" s="350"/>
      <c r="K5" s="350"/>
      <c r="L5" s="350"/>
      <c r="M5" s="350"/>
      <c r="N5" s="350"/>
      <c r="O5" s="350"/>
      <c r="P5" s="191"/>
      <c r="Q5" s="191"/>
      <c r="R5" s="191"/>
    </row>
    <row r="6" spans="2:18" ht="30" customHeight="1" x14ac:dyDescent="0.25">
      <c r="B6" s="381" t="s">
        <v>712</v>
      </c>
      <c r="C6" s="383" t="s">
        <v>713</v>
      </c>
      <c r="D6" s="384"/>
      <c r="E6" s="384"/>
      <c r="F6" s="384"/>
      <c r="G6" s="384"/>
      <c r="H6" s="384"/>
      <c r="I6" s="384"/>
      <c r="J6" s="384"/>
      <c r="K6" s="384"/>
      <c r="L6" s="384"/>
      <c r="M6" s="384"/>
      <c r="N6" s="385"/>
      <c r="O6" s="386" t="s">
        <v>714</v>
      </c>
      <c r="P6" s="388" t="s">
        <v>11</v>
      </c>
      <c r="Q6" s="389"/>
      <c r="R6" s="390"/>
    </row>
    <row r="7" spans="2:18" ht="32.25" thickBot="1" x14ac:dyDescent="0.3">
      <c r="B7" s="382"/>
      <c r="C7" s="48" t="s">
        <v>715</v>
      </c>
      <c r="D7" s="49" t="s">
        <v>716</v>
      </c>
      <c r="E7" s="49" t="s">
        <v>717</v>
      </c>
      <c r="F7" s="49" t="s">
        <v>718</v>
      </c>
      <c r="G7" s="49" t="s">
        <v>719</v>
      </c>
      <c r="H7" s="49" t="s">
        <v>720</v>
      </c>
      <c r="I7" s="49" t="s">
        <v>721</v>
      </c>
      <c r="J7" s="49" t="s">
        <v>722</v>
      </c>
      <c r="K7" s="49" t="s">
        <v>723</v>
      </c>
      <c r="L7" s="49" t="s">
        <v>724</v>
      </c>
      <c r="M7" s="49" t="s">
        <v>725</v>
      </c>
      <c r="N7" s="50" t="s">
        <v>726</v>
      </c>
      <c r="O7" s="387"/>
      <c r="P7" s="51" t="s">
        <v>20</v>
      </c>
      <c r="Q7" s="46" t="s">
        <v>21</v>
      </c>
      <c r="R7" s="47" t="s">
        <v>22</v>
      </c>
    </row>
    <row r="8" spans="2:18" ht="32.25" thickBot="1" x14ac:dyDescent="0.3">
      <c r="B8" s="71" t="s">
        <v>727</v>
      </c>
      <c r="C8" s="176"/>
      <c r="D8" s="177"/>
      <c r="E8" s="177"/>
      <c r="F8" s="178"/>
      <c r="G8" s="178"/>
      <c r="H8" s="178"/>
      <c r="I8" s="177"/>
      <c r="J8" s="177"/>
      <c r="K8" s="177"/>
      <c r="L8" s="177"/>
      <c r="M8" s="177"/>
      <c r="N8" s="179"/>
      <c r="O8" s="67"/>
      <c r="P8" s="68"/>
      <c r="Q8" s="69"/>
      <c r="R8" s="70"/>
    </row>
    <row r="9" spans="2:18" ht="240" x14ac:dyDescent="0.25">
      <c r="B9" s="161" t="s">
        <v>24</v>
      </c>
      <c r="C9" s="162"/>
      <c r="D9" s="162"/>
      <c r="E9" s="162">
        <v>1</v>
      </c>
      <c r="F9" s="162"/>
      <c r="G9" s="162"/>
      <c r="H9" s="162">
        <v>1</v>
      </c>
      <c r="I9" s="162"/>
      <c r="J9" s="162"/>
      <c r="K9" s="162">
        <v>1</v>
      </c>
      <c r="L9" s="162"/>
      <c r="M9" s="162"/>
      <c r="N9" s="162">
        <v>1</v>
      </c>
      <c r="O9" s="163"/>
      <c r="P9" s="164" t="s">
        <v>30</v>
      </c>
      <c r="Q9" s="165" t="s">
        <v>31</v>
      </c>
      <c r="R9" s="166" t="s">
        <v>32</v>
      </c>
    </row>
    <row r="10" spans="2:18" ht="47.25" x14ac:dyDescent="0.25">
      <c r="B10" s="103" t="s">
        <v>33</v>
      </c>
      <c r="C10" s="234">
        <v>1</v>
      </c>
      <c r="D10" s="234">
        <v>1</v>
      </c>
      <c r="E10" s="234">
        <v>1</v>
      </c>
      <c r="F10" s="234">
        <v>1</v>
      </c>
      <c r="G10" s="234">
        <v>1</v>
      </c>
      <c r="H10" s="234">
        <v>1</v>
      </c>
      <c r="I10" s="234">
        <v>1</v>
      </c>
      <c r="J10" s="234">
        <v>1</v>
      </c>
      <c r="K10" s="234">
        <v>1</v>
      </c>
      <c r="L10" s="234">
        <v>1</v>
      </c>
      <c r="M10" s="234">
        <v>1</v>
      </c>
      <c r="N10" s="234">
        <v>1</v>
      </c>
      <c r="O10" s="90"/>
      <c r="P10" s="268" t="s">
        <v>728</v>
      </c>
      <c r="Q10" s="268"/>
      <c r="R10" s="357"/>
    </row>
    <row r="11" spans="2:18" ht="47.25" x14ac:dyDescent="0.25">
      <c r="B11" s="103" t="s">
        <v>38</v>
      </c>
      <c r="C11" s="234">
        <v>1</v>
      </c>
      <c r="D11" s="234">
        <v>1</v>
      </c>
      <c r="E11" s="234">
        <v>1</v>
      </c>
      <c r="F11" s="234">
        <v>1</v>
      </c>
      <c r="G11" s="234">
        <v>1</v>
      </c>
      <c r="H11" s="234">
        <v>1</v>
      </c>
      <c r="I11" s="234">
        <v>1</v>
      </c>
      <c r="J11" s="234">
        <v>1</v>
      </c>
      <c r="K11" s="234">
        <v>1</v>
      </c>
      <c r="L11" s="234">
        <v>1</v>
      </c>
      <c r="M11" s="234">
        <v>1</v>
      </c>
      <c r="N11" s="234">
        <v>1</v>
      </c>
      <c r="O11" s="90"/>
      <c r="P11" s="268"/>
      <c r="Q11" s="268"/>
      <c r="R11" s="357"/>
    </row>
    <row r="12" spans="2:18" ht="31.5" x14ac:dyDescent="0.25">
      <c r="B12" s="103" t="s">
        <v>42</v>
      </c>
      <c r="C12" s="234">
        <v>0</v>
      </c>
      <c r="D12" s="234">
        <v>0</v>
      </c>
      <c r="E12" s="234">
        <v>1</v>
      </c>
      <c r="F12" s="234">
        <v>0</v>
      </c>
      <c r="G12" s="234">
        <v>0</v>
      </c>
      <c r="H12" s="234">
        <v>1</v>
      </c>
      <c r="I12" s="234">
        <v>0</v>
      </c>
      <c r="J12" s="234">
        <v>0</v>
      </c>
      <c r="K12" s="234">
        <v>1</v>
      </c>
      <c r="L12" s="234">
        <v>0</v>
      </c>
      <c r="M12" s="234">
        <v>0</v>
      </c>
      <c r="N12" s="234">
        <v>1</v>
      </c>
      <c r="O12" s="90"/>
      <c r="P12" s="268"/>
      <c r="Q12" s="268"/>
      <c r="R12" s="357"/>
    </row>
    <row r="13" spans="2:18" ht="31.5" x14ac:dyDescent="0.25">
      <c r="B13" s="103" t="s">
        <v>46</v>
      </c>
      <c r="C13" s="234">
        <v>1</v>
      </c>
      <c r="D13" s="234">
        <v>1</v>
      </c>
      <c r="E13" s="234">
        <v>1</v>
      </c>
      <c r="F13" s="234">
        <v>1</v>
      </c>
      <c r="G13" s="234">
        <v>1</v>
      </c>
      <c r="H13" s="234">
        <v>1</v>
      </c>
      <c r="I13" s="234">
        <v>1</v>
      </c>
      <c r="J13" s="234">
        <v>1</v>
      </c>
      <c r="K13" s="234">
        <v>1</v>
      </c>
      <c r="L13" s="234">
        <v>1</v>
      </c>
      <c r="M13" s="234">
        <v>1</v>
      </c>
      <c r="N13" s="234">
        <v>1</v>
      </c>
      <c r="O13" s="90"/>
      <c r="P13" s="268"/>
      <c r="Q13" s="268"/>
      <c r="R13" s="357"/>
    </row>
    <row r="14" spans="2:18" ht="31.5" x14ac:dyDescent="0.25">
      <c r="B14" s="103" t="s">
        <v>50</v>
      </c>
      <c r="C14" s="234">
        <v>1</v>
      </c>
      <c r="D14" s="234">
        <v>1</v>
      </c>
      <c r="E14" s="234">
        <v>1</v>
      </c>
      <c r="F14" s="234">
        <v>1</v>
      </c>
      <c r="G14" s="234">
        <v>1</v>
      </c>
      <c r="H14" s="234">
        <v>1</v>
      </c>
      <c r="I14" s="234">
        <v>1</v>
      </c>
      <c r="J14" s="234">
        <v>1</v>
      </c>
      <c r="K14" s="234">
        <v>1</v>
      </c>
      <c r="L14" s="234">
        <v>1</v>
      </c>
      <c r="M14" s="234">
        <v>1</v>
      </c>
      <c r="N14" s="234">
        <v>1</v>
      </c>
      <c r="O14" s="90"/>
      <c r="P14" s="268"/>
      <c r="Q14" s="268"/>
      <c r="R14" s="357"/>
    </row>
    <row r="15" spans="2:18" ht="15.75" x14ac:dyDescent="0.25">
      <c r="B15" s="103" t="s">
        <v>54</v>
      </c>
      <c r="C15" s="234">
        <v>0</v>
      </c>
      <c r="D15" s="234">
        <v>0</v>
      </c>
      <c r="E15" s="234">
        <v>1</v>
      </c>
      <c r="F15" s="234">
        <v>1</v>
      </c>
      <c r="G15" s="234">
        <v>1</v>
      </c>
      <c r="H15" s="234">
        <v>1</v>
      </c>
      <c r="I15" s="234">
        <v>1</v>
      </c>
      <c r="J15" s="234">
        <v>1</v>
      </c>
      <c r="K15" s="234">
        <v>1</v>
      </c>
      <c r="L15" s="234">
        <v>1</v>
      </c>
      <c r="M15" s="234">
        <v>1</v>
      </c>
      <c r="N15" s="234">
        <v>0</v>
      </c>
      <c r="O15" s="90"/>
      <c r="P15" s="268"/>
      <c r="Q15" s="268"/>
      <c r="R15" s="357"/>
    </row>
    <row r="16" spans="2:18" ht="31.5" x14ac:dyDescent="0.25">
      <c r="B16" s="167" t="s">
        <v>58</v>
      </c>
      <c r="C16" s="235"/>
      <c r="D16" s="235"/>
      <c r="E16" s="235"/>
      <c r="F16" s="235"/>
      <c r="G16" s="235"/>
      <c r="H16" s="235"/>
      <c r="I16" s="235"/>
      <c r="J16" s="235"/>
      <c r="K16" s="235"/>
      <c r="L16" s="235"/>
      <c r="M16" s="235"/>
      <c r="N16" s="235"/>
      <c r="O16" s="168"/>
      <c r="P16" s="362"/>
      <c r="Q16" s="362"/>
      <c r="R16" s="363"/>
    </row>
    <row r="17" spans="2:18" ht="78.75" x14ac:dyDescent="0.25">
      <c r="B17" s="103" t="s">
        <v>59</v>
      </c>
      <c r="C17" s="234">
        <v>0</v>
      </c>
      <c r="D17" s="234">
        <v>0</v>
      </c>
      <c r="E17" s="236">
        <v>0.1</v>
      </c>
      <c r="F17" s="234">
        <v>0</v>
      </c>
      <c r="G17" s="234">
        <v>0</v>
      </c>
      <c r="H17" s="236">
        <v>0.35</v>
      </c>
      <c r="I17" s="234">
        <v>0</v>
      </c>
      <c r="J17" s="234">
        <v>0</v>
      </c>
      <c r="K17" s="236">
        <v>0.4</v>
      </c>
      <c r="L17" s="234">
        <v>0</v>
      </c>
      <c r="M17" s="234">
        <v>0</v>
      </c>
      <c r="N17" s="236">
        <v>0.1</v>
      </c>
      <c r="O17" s="90"/>
      <c r="P17" s="268" t="s">
        <v>728</v>
      </c>
      <c r="Q17" s="268"/>
      <c r="R17" s="357"/>
    </row>
    <row r="18" spans="2:18" ht="31.5" x14ac:dyDescent="0.25">
      <c r="B18" s="103" t="s">
        <v>65</v>
      </c>
      <c r="C18" s="234">
        <v>0</v>
      </c>
      <c r="D18" s="234">
        <v>0</v>
      </c>
      <c r="E18" s="234">
        <v>95</v>
      </c>
      <c r="F18" s="234">
        <v>0</v>
      </c>
      <c r="G18" s="234">
        <v>0</v>
      </c>
      <c r="H18" s="234">
        <v>95</v>
      </c>
      <c r="I18" s="234">
        <v>0</v>
      </c>
      <c r="J18" s="234">
        <v>0</v>
      </c>
      <c r="K18" s="234">
        <v>95</v>
      </c>
      <c r="L18" s="234">
        <v>0</v>
      </c>
      <c r="M18" s="234">
        <v>0</v>
      </c>
      <c r="N18" s="234">
        <v>95</v>
      </c>
      <c r="O18" s="90"/>
      <c r="P18" s="268"/>
      <c r="Q18" s="268"/>
      <c r="R18" s="357"/>
    </row>
    <row r="19" spans="2:18" ht="31.5" x14ac:dyDescent="0.25">
      <c r="B19" s="103" t="s">
        <v>69</v>
      </c>
      <c r="C19" s="234">
        <v>0</v>
      </c>
      <c r="D19" s="234">
        <v>0</v>
      </c>
      <c r="E19" s="236">
        <v>0.95</v>
      </c>
      <c r="F19" s="234">
        <v>0</v>
      </c>
      <c r="G19" s="234">
        <v>0</v>
      </c>
      <c r="H19" s="236">
        <v>0.95</v>
      </c>
      <c r="I19" s="234">
        <v>0</v>
      </c>
      <c r="J19" s="234">
        <v>0</v>
      </c>
      <c r="K19" s="236">
        <v>0.95</v>
      </c>
      <c r="L19" s="234">
        <v>0</v>
      </c>
      <c r="M19" s="234">
        <v>0</v>
      </c>
      <c r="N19" s="236">
        <v>0.95</v>
      </c>
      <c r="O19" s="90"/>
      <c r="P19" s="268"/>
      <c r="Q19" s="268"/>
      <c r="R19" s="357"/>
    </row>
    <row r="20" spans="2:18" ht="31.5" x14ac:dyDescent="0.25">
      <c r="B20" s="103" t="s">
        <v>729</v>
      </c>
      <c r="C20" s="234">
        <v>1</v>
      </c>
      <c r="D20" s="234">
        <v>1</v>
      </c>
      <c r="E20" s="234">
        <v>1</v>
      </c>
      <c r="F20" s="234">
        <v>1</v>
      </c>
      <c r="G20" s="234">
        <v>1</v>
      </c>
      <c r="H20" s="234">
        <v>1</v>
      </c>
      <c r="I20" s="234">
        <v>1</v>
      </c>
      <c r="J20" s="234">
        <v>1</v>
      </c>
      <c r="K20" s="234">
        <v>1</v>
      </c>
      <c r="L20" s="234">
        <v>1</v>
      </c>
      <c r="M20" s="234">
        <v>1</v>
      </c>
      <c r="N20" s="234">
        <v>1</v>
      </c>
      <c r="O20" s="90"/>
      <c r="P20" s="268"/>
      <c r="Q20" s="268"/>
      <c r="R20" s="357"/>
    </row>
    <row r="21" spans="2:18" ht="31.5" x14ac:dyDescent="0.25">
      <c r="B21" s="103" t="s">
        <v>75</v>
      </c>
      <c r="C21" s="234">
        <v>1</v>
      </c>
      <c r="D21" s="234">
        <v>0</v>
      </c>
      <c r="E21" s="234">
        <v>0</v>
      </c>
      <c r="F21" s="234">
        <v>0</v>
      </c>
      <c r="G21" s="234">
        <v>0</v>
      </c>
      <c r="H21" s="234">
        <v>0</v>
      </c>
      <c r="I21" s="234">
        <v>0</v>
      </c>
      <c r="J21" s="234">
        <v>0</v>
      </c>
      <c r="K21" s="234">
        <v>0</v>
      </c>
      <c r="L21" s="234">
        <v>0</v>
      </c>
      <c r="M21" s="234">
        <v>0</v>
      </c>
      <c r="N21" s="234">
        <v>0</v>
      </c>
      <c r="O21" s="90"/>
      <c r="P21" s="268"/>
      <c r="Q21" s="268"/>
      <c r="R21" s="357"/>
    </row>
    <row r="22" spans="2:18" ht="31.5" x14ac:dyDescent="0.25">
      <c r="B22" s="167" t="s">
        <v>730</v>
      </c>
      <c r="C22" s="235"/>
      <c r="D22" s="235"/>
      <c r="E22" s="235"/>
      <c r="F22" s="235"/>
      <c r="G22" s="235"/>
      <c r="H22" s="235"/>
      <c r="I22" s="235"/>
      <c r="J22" s="235"/>
      <c r="K22" s="235"/>
      <c r="L22" s="235"/>
      <c r="M22" s="235"/>
      <c r="N22" s="235"/>
      <c r="O22" s="168"/>
      <c r="P22" s="362"/>
      <c r="Q22" s="362"/>
      <c r="R22" s="363"/>
    </row>
    <row r="23" spans="2:18" ht="31.5" x14ac:dyDescent="0.25">
      <c r="B23" s="103" t="s">
        <v>81</v>
      </c>
      <c r="C23" s="236">
        <v>0.9</v>
      </c>
      <c r="D23" s="236">
        <v>0.9</v>
      </c>
      <c r="E23" s="236">
        <v>0.9</v>
      </c>
      <c r="F23" s="236">
        <v>0.9</v>
      </c>
      <c r="G23" s="236">
        <v>0.9</v>
      </c>
      <c r="H23" s="236">
        <v>0.9</v>
      </c>
      <c r="I23" s="236">
        <v>0.9</v>
      </c>
      <c r="J23" s="236">
        <v>0.9</v>
      </c>
      <c r="K23" s="236">
        <v>0.9</v>
      </c>
      <c r="L23" s="236">
        <v>0.9</v>
      </c>
      <c r="M23" s="236">
        <v>0.9</v>
      </c>
      <c r="N23" s="236">
        <v>0.9</v>
      </c>
      <c r="O23" s="90"/>
      <c r="P23" s="268" t="s">
        <v>731</v>
      </c>
      <c r="Q23" s="268"/>
      <c r="R23" s="357"/>
    </row>
    <row r="24" spans="2:18" ht="31.5" x14ac:dyDescent="0.25">
      <c r="B24" s="103" t="s">
        <v>87</v>
      </c>
      <c r="C24" s="236">
        <v>0.95</v>
      </c>
      <c r="D24" s="236">
        <v>0.95</v>
      </c>
      <c r="E24" s="236">
        <v>0.95</v>
      </c>
      <c r="F24" s="236">
        <v>0.95</v>
      </c>
      <c r="G24" s="236">
        <v>0.95</v>
      </c>
      <c r="H24" s="236">
        <v>0.95</v>
      </c>
      <c r="I24" s="236">
        <v>0.95</v>
      </c>
      <c r="J24" s="236">
        <v>0.95</v>
      </c>
      <c r="K24" s="236">
        <v>0.95</v>
      </c>
      <c r="L24" s="236">
        <v>0.95</v>
      </c>
      <c r="M24" s="236">
        <v>0.95</v>
      </c>
      <c r="N24" s="236">
        <v>0.95</v>
      </c>
      <c r="O24" s="90"/>
      <c r="P24" s="268"/>
      <c r="Q24" s="268"/>
      <c r="R24" s="357"/>
    </row>
    <row r="25" spans="2:18" ht="15.75" x14ac:dyDescent="0.25">
      <c r="B25" s="103" t="s">
        <v>90</v>
      </c>
      <c r="C25" s="236">
        <v>0.95</v>
      </c>
      <c r="D25" s="236">
        <v>0.95</v>
      </c>
      <c r="E25" s="236">
        <v>0.95</v>
      </c>
      <c r="F25" s="236">
        <v>0.95</v>
      </c>
      <c r="G25" s="236">
        <v>0.95</v>
      </c>
      <c r="H25" s="236">
        <v>0.95</v>
      </c>
      <c r="I25" s="236">
        <v>0.95</v>
      </c>
      <c r="J25" s="236">
        <v>0.95</v>
      </c>
      <c r="K25" s="236">
        <v>0.95</v>
      </c>
      <c r="L25" s="236">
        <v>0.95</v>
      </c>
      <c r="M25" s="236">
        <v>0.95</v>
      </c>
      <c r="N25" s="236">
        <v>0.95</v>
      </c>
      <c r="O25" s="90"/>
      <c r="P25" s="268"/>
      <c r="Q25" s="268"/>
      <c r="R25" s="357"/>
    </row>
    <row r="26" spans="2:18" ht="31.5" x14ac:dyDescent="0.25">
      <c r="B26" s="103" t="s">
        <v>93</v>
      </c>
      <c r="C26" s="236">
        <v>1</v>
      </c>
      <c r="D26" s="236">
        <v>1</v>
      </c>
      <c r="E26" s="236">
        <v>1</v>
      </c>
      <c r="F26" s="236">
        <v>1</v>
      </c>
      <c r="G26" s="236">
        <v>1</v>
      </c>
      <c r="H26" s="236">
        <v>1</v>
      </c>
      <c r="I26" s="236">
        <v>1</v>
      </c>
      <c r="J26" s="236">
        <v>1</v>
      </c>
      <c r="K26" s="236">
        <v>1</v>
      </c>
      <c r="L26" s="236">
        <v>1</v>
      </c>
      <c r="M26" s="236">
        <v>1</v>
      </c>
      <c r="N26" s="236">
        <v>1</v>
      </c>
      <c r="O26" s="90"/>
      <c r="P26" s="268"/>
      <c r="Q26" s="268"/>
      <c r="R26" s="357"/>
    </row>
    <row r="27" spans="2:18" ht="31.5" x14ac:dyDescent="0.25">
      <c r="B27" s="103" t="s">
        <v>97</v>
      </c>
      <c r="C27" s="237">
        <v>0.9</v>
      </c>
      <c r="D27" s="237">
        <v>0.9</v>
      </c>
      <c r="E27" s="237">
        <v>0.9</v>
      </c>
      <c r="F27" s="237">
        <v>0.9</v>
      </c>
      <c r="G27" s="237">
        <v>0.9</v>
      </c>
      <c r="H27" s="237">
        <v>0.9</v>
      </c>
      <c r="I27" s="237">
        <v>0.9</v>
      </c>
      <c r="J27" s="237">
        <v>0.9</v>
      </c>
      <c r="K27" s="237">
        <v>0.9</v>
      </c>
      <c r="L27" s="237">
        <v>0.9</v>
      </c>
      <c r="M27" s="237">
        <v>0.9</v>
      </c>
      <c r="N27" s="237">
        <v>0.9</v>
      </c>
      <c r="O27" s="90"/>
      <c r="P27" s="268"/>
      <c r="Q27" s="268"/>
      <c r="R27" s="357"/>
    </row>
    <row r="28" spans="2:18" ht="31.5" x14ac:dyDescent="0.25">
      <c r="B28" s="103" t="s">
        <v>100</v>
      </c>
      <c r="C28" s="236">
        <v>0.95</v>
      </c>
      <c r="D28" s="236">
        <v>0.95</v>
      </c>
      <c r="E28" s="236">
        <v>0.95</v>
      </c>
      <c r="F28" s="236">
        <v>0.95</v>
      </c>
      <c r="G28" s="236">
        <v>0.95</v>
      </c>
      <c r="H28" s="236">
        <v>0.95</v>
      </c>
      <c r="I28" s="236">
        <v>0.95</v>
      </c>
      <c r="J28" s="236">
        <v>0.95</v>
      </c>
      <c r="K28" s="236">
        <v>0.95</v>
      </c>
      <c r="L28" s="236">
        <v>0.95</v>
      </c>
      <c r="M28" s="236">
        <v>0.95</v>
      </c>
      <c r="N28" s="236">
        <v>0.95</v>
      </c>
      <c r="O28" s="90"/>
      <c r="P28" s="268"/>
      <c r="Q28" s="268"/>
      <c r="R28" s="357"/>
    </row>
    <row r="29" spans="2:18" ht="31.5" x14ac:dyDescent="0.25">
      <c r="B29" s="103" t="s">
        <v>104</v>
      </c>
      <c r="C29" s="236">
        <v>0.95</v>
      </c>
      <c r="D29" s="236">
        <v>0.95</v>
      </c>
      <c r="E29" s="236">
        <v>0.95</v>
      </c>
      <c r="F29" s="236">
        <v>0.95</v>
      </c>
      <c r="G29" s="236">
        <v>0.95</v>
      </c>
      <c r="H29" s="236">
        <v>0.95</v>
      </c>
      <c r="I29" s="236">
        <v>0.95</v>
      </c>
      <c r="J29" s="236">
        <v>0.95</v>
      </c>
      <c r="K29" s="236">
        <v>0.95</v>
      </c>
      <c r="L29" s="236">
        <v>0.95</v>
      </c>
      <c r="M29" s="236">
        <v>0.95</v>
      </c>
      <c r="N29" s="236">
        <v>0.95</v>
      </c>
      <c r="O29" s="90"/>
      <c r="P29" s="268"/>
      <c r="Q29" s="268"/>
      <c r="R29" s="357"/>
    </row>
    <row r="30" spans="2:18" ht="47.25" x14ac:dyDescent="0.25">
      <c r="B30" s="103" t="s">
        <v>108</v>
      </c>
      <c r="C30" s="237">
        <v>0.9</v>
      </c>
      <c r="D30" s="237">
        <v>0.9</v>
      </c>
      <c r="E30" s="237">
        <v>0.9</v>
      </c>
      <c r="F30" s="237">
        <v>0.9</v>
      </c>
      <c r="G30" s="237">
        <v>0.9</v>
      </c>
      <c r="H30" s="237">
        <v>0.9</v>
      </c>
      <c r="I30" s="237">
        <v>0.9</v>
      </c>
      <c r="J30" s="237">
        <v>0.9</v>
      </c>
      <c r="K30" s="237">
        <v>0.9</v>
      </c>
      <c r="L30" s="237">
        <v>0.9</v>
      </c>
      <c r="M30" s="237">
        <v>0.9</v>
      </c>
      <c r="N30" s="237">
        <v>0.9</v>
      </c>
      <c r="O30" s="90"/>
      <c r="P30" s="268"/>
      <c r="Q30" s="268"/>
      <c r="R30" s="357"/>
    </row>
    <row r="31" spans="2:18" ht="31.5" x14ac:dyDescent="0.25">
      <c r="B31" s="103" t="s">
        <v>113</v>
      </c>
      <c r="C31" s="236">
        <v>0.95</v>
      </c>
      <c r="D31" s="236">
        <v>0.95</v>
      </c>
      <c r="E31" s="236">
        <v>0.95</v>
      </c>
      <c r="F31" s="236">
        <v>0.95</v>
      </c>
      <c r="G31" s="236">
        <v>0.95</v>
      </c>
      <c r="H31" s="236">
        <v>0.95</v>
      </c>
      <c r="I31" s="236">
        <v>0.95</v>
      </c>
      <c r="J31" s="236">
        <v>0.95</v>
      </c>
      <c r="K31" s="236">
        <v>0.95</v>
      </c>
      <c r="L31" s="236">
        <v>0.95</v>
      </c>
      <c r="M31" s="236">
        <v>0.95</v>
      </c>
      <c r="N31" s="236">
        <v>0.95</v>
      </c>
      <c r="O31" s="90"/>
      <c r="P31" s="268"/>
      <c r="Q31" s="268"/>
      <c r="R31" s="357"/>
    </row>
    <row r="32" spans="2:18" ht="31.5" x14ac:dyDescent="0.25">
      <c r="B32" s="103" t="s">
        <v>117</v>
      </c>
      <c r="C32" s="236">
        <v>1</v>
      </c>
      <c r="D32" s="236">
        <v>1</v>
      </c>
      <c r="E32" s="236">
        <v>1</v>
      </c>
      <c r="F32" s="236">
        <v>1</v>
      </c>
      <c r="G32" s="236">
        <v>1</v>
      </c>
      <c r="H32" s="236">
        <v>1</v>
      </c>
      <c r="I32" s="236">
        <v>1</v>
      </c>
      <c r="J32" s="236">
        <v>1</v>
      </c>
      <c r="K32" s="236">
        <v>1</v>
      </c>
      <c r="L32" s="236">
        <v>1</v>
      </c>
      <c r="M32" s="236">
        <v>1</v>
      </c>
      <c r="N32" s="236">
        <v>1</v>
      </c>
      <c r="O32" s="90"/>
      <c r="P32" s="268"/>
      <c r="Q32" s="268"/>
      <c r="R32" s="357"/>
    </row>
    <row r="33" spans="2:18" ht="47.25" x14ac:dyDescent="0.25">
      <c r="B33" s="103" t="s">
        <v>122</v>
      </c>
      <c r="C33" s="236">
        <v>0.95</v>
      </c>
      <c r="D33" s="236">
        <v>0.95</v>
      </c>
      <c r="E33" s="236">
        <v>0.95</v>
      </c>
      <c r="F33" s="236">
        <v>0.95</v>
      </c>
      <c r="G33" s="236">
        <v>0.95</v>
      </c>
      <c r="H33" s="236">
        <v>0.95</v>
      </c>
      <c r="I33" s="236">
        <v>0.95</v>
      </c>
      <c r="J33" s="236">
        <v>0.95</v>
      </c>
      <c r="K33" s="236">
        <v>0.95</v>
      </c>
      <c r="L33" s="236">
        <v>0.95</v>
      </c>
      <c r="M33" s="236">
        <v>0.95</v>
      </c>
      <c r="N33" s="236">
        <v>0.95</v>
      </c>
      <c r="O33" s="90"/>
      <c r="P33" s="268"/>
      <c r="Q33" s="268"/>
      <c r="R33" s="357"/>
    </row>
    <row r="34" spans="2:18" ht="27.75" customHeight="1" x14ac:dyDescent="0.25">
      <c r="B34" s="364" t="s">
        <v>127</v>
      </c>
      <c r="C34" s="365"/>
      <c r="D34" s="365"/>
      <c r="E34" s="365"/>
      <c r="F34" s="365"/>
      <c r="G34" s="365"/>
      <c r="H34" s="365"/>
      <c r="I34" s="365"/>
      <c r="J34" s="365"/>
      <c r="K34" s="365"/>
      <c r="L34" s="365"/>
      <c r="M34" s="365"/>
      <c r="N34" s="365"/>
      <c r="O34" s="365"/>
      <c r="P34" s="365"/>
      <c r="Q34" s="365"/>
      <c r="R34" s="366"/>
    </row>
    <row r="35" spans="2:18" ht="78.75" customHeight="1" x14ac:dyDescent="0.25">
      <c r="B35" s="103" t="s">
        <v>732</v>
      </c>
      <c r="C35" s="9">
        <v>1</v>
      </c>
      <c r="D35" s="9"/>
      <c r="E35" s="9"/>
      <c r="F35" s="9"/>
      <c r="G35" s="9"/>
      <c r="H35" s="9"/>
      <c r="I35" s="9"/>
      <c r="J35" s="9"/>
      <c r="K35" s="9"/>
      <c r="L35" s="9"/>
      <c r="M35" s="9"/>
      <c r="N35" s="9"/>
      <c r="O35" s="90"/>
      <c r="P35" s="112"/>
      <c r="Q35" s="112"/>
      <c r="R35" s="358" t="s">
        <v>733</v>
      </c>
    </row>
    <row r="36" spans="2:18" ht="78.75" x14ac:dyDescent="0.25">
      <c r="B36" s="103" t="s">
        <v>734</v>
      </c>
      <c r="C36" s="9"/>
      <c r="D36" s="9"/>
      <c r="E36" s="9">
        <v>17</v>
      </c>
      <c r="F36" s="9"/>
      <c r="G36" s="9"/>
      <c r="H36" s="9"/>
      <c r="I36" s="9"/>
      <c r="J36" s="9"/>
      <c r="K36" s="9"/>
      <c r="L36" s="9"/>
      <c r="M36" s="9"/>
      <c r="N36" s="9"/>
      <c r="O36" s="90"/>
      <c r="P36" s="112"/>
      <c r="Q36" s="112"/>
      <c r="R36" s="358"/>
    </row>
    <row r="37" spans="2:18" ht="94.5" x14ac:dyDescent="0.25">
      <c r="B37" s="103" t="s">
        <v>735</v>
      </c>
      <c r="C37" s="9"/>
      <c r="D37" s="9">
        <v>1</v>
      </c>
      <c r="E37" s="9"/>
      <c r="F37" s="9"/>
      <c r="G37" s="9"/>
      <c r="H37" s="9"/>
      <c r="I37" s="9"/>
      <c r="J37" s="9"/>
      <c r="K37" s="9"/>
      <c r="L37" s="9"/>
      <c r="M37" s="9"/>
      <c r="N37" s="9"/>
      <c r="O37" s="90"/>
      <c r="P37" s="112"/>
      <c r="Q37" s="112"/>
      <c r="R37" s="358"/>
    </row>
    <row r="38" spans="2:18" ht="47.25" x14ac:dyDescent="0.25">
      <c r="B38" s="103" t="s">
        <v>736</v>
      </c>
      <c r="C38" s="9"/>
      <c r="D38" s="9"/>
      <c r="E38" s="9"/>
      <c r="F38" s="9"/>
      <c r="G38" s="9"/>
      <c r="H38" s="9">
        <v>30</v>
      </c>
      <c r="I38" s="9"/>
      <c r="J38" s="9"/>
      <c r="K38" s="9"/>
      <c r="L38" s="9"/>
      <c r="M38" s="9"/>
      <c r="N38" s="9"/>
      <c r="O38" s="90"/>
      <c r="P38" s="112"/>
      <c r="Q38" s="112"/>
      <c r="R38" s="358"/>
    </row>
    <row r="39" spans="2:18" ht="94.5" x14ac:dyDescent="0.25">
      <c r="B39" s="103" t="s">
        <v>737</v>
      </c>
      <c r="C39" s="9"/>
      <c r="D39" s="9"/>
      <c r="E39" s="9"/>
      <c r="F39" s="9"/>
      <c r="G39" s="9">
        <v>5</v>
      </c>
      <c r="H39" s="9"/>
      <c r="I39" s="9"/>
      <c r="J39" s="9"/>
      <c r="K39" s="9"/>
      <c r="L39" s="9"/>
      <c r="M39" s="9"/>
      <c r="N39" s="9"/>
      <c r="O39" s="90"/>
      <c r="P39" s="112"/>
      <c r="Q39" s="112"/>
      <c r="R39" s="358"/>
    </row>
    <row r="40" spans="2:18" ht="94.5" x14ac:dyDescent="0.25">
      <c r="B40" s="103" t="s">
        <v>738</v>
      </c>
      <c r="C40" s="9"/>
      <c r="D40" s="9">
        <v>4</v>
      </c>
      <c r="E40" s="9"/>
      <c r="F40" s="9"/>
      <c r="G40" s="9"/>
      <c r="H40" s="9"/>
      <c r="I40" s="9"/>
      <c r="J40" s="9"/>
      <c r="K40" s="9"/>
      <c r="L40" s="9">
        <v>4</v>
      </c>
      <c r="M40" s="9"/>
      <c r="N40" s="9"/>
      <c r="O40" s="90"/>
      <c r="P40" s="112"/>
      <c r="Q40" s="112"/>
      <c r="R40" s="358"/>
    </row>
    <row r="41" spans="2:18" ht="47.25" x14ac:dyDescent="0.25">
      <c r="B41" s="103" t="s">
        <v>739</v>
      </c>
      <c r="C41" s="9"/>
      <c r="D41" s="9"/>
      <c r="E41" s="9"/>
      <c r="F41" s="9"/>
      <c r="G41" s="9">
        <v>3</v>
      </c>
      <c r="H41" s="9"/>
      <c r="I41" s="9"/>
      <c r="J41" s="9"/>
      <c r="K41" s="9"/>
      <c r="L41" s="9">
        <v>3</v>
      </c>
      <c r="M41" s="9"/>
      <c r="N41" s="9"/>
      <c r="O41" s="90"/>
      <c r="P41" s="112"/>
      <c r="Q41" s="112"/>
      <c r="R41" s="358"/>
    </row>
    <row r="42" spans="2:18" ht="63" x14ac:dyDescent="0.25">
      <c r="B42" s="103" t="s">
        <v>740</v>
      </c>
      <c r="C42" s="9">
        <v>1</v>
      </c>
      <c r="D42" s="9">
        <v>1</v>
      </c>
      <c r="E42" s="9">
        <v>1</v>
      </c>
      <c r="F42" s="9">
        <v>1</v>
      </c>
      <c r="G42" s="9">
        <v>1</v>
      </c>
      <c r="H42" s="9">
        <v>1</v>
      </c>
      <c r="I42" s="9">
        <v>1</v>
      </c>
      <c r="J42" s="9">
        <v>1</v>
      </c>
      <c r="K42" s="9">
        <v>1</v>
      </c>
      <c r="L42" s="9">
        <v>1</v>
      </c>
      <c r="M42" s="9">
        <v>1</v>
      </c>
      <c r="N42" s="9">
        <v>1</v>
      </c>
      <c r="O42" s="90"/>
      <c r="P42" s="112"/>
      <c r="Q42" s="112"/>
      <c r="R42" s="358"/>
    </row>
    <row r="43" spans="2:18" ht="31.5" customHeight="1" x14ac:dyDescent="0.25">
      <c r="B43" s="364" t="s">
        <v>163</v>
      </c>
      <c r="C43" s="365"/>
      <c r="D43" s="365"/>
      <c r="E43" s="365"/>
      <c r="F43" s="365"/>
      <c r="G43" s="365"/>
      <c r="H43" s="365"/>
      <c r="I43" s="365"/>
      <c r="J43" s="365"/>
      <c r="K43" s="365"/>
      <c r="L43" s="365"/>
      <c r="M43" s="365"/>
      <c r="N43" s="365"/>
      <c r="O43" s="365"/>
      <c r="P43" s="365"/>
      <c r="Q43" s="365"/>
      <c r="R43" s="366"/>
    </row>
    <row r="44" spans="2:18" ht="63" x14ac:dyDescent="0.25">
      <c r="B44" s="103" t="s">
        <v>164</v>
      </c>
      <c r="C44" s="9">
        <v>1</v>
      </c>
      <c r="D44" s="9">
        <v>2</v>
      </c>
      <c r="E44" s="9">
        <v>2</v>
      </c>
      <c r="F44" s="9">
        <v>2</v>
      </c>
      <c r="G44" s="9">
        <v>1</v>
      </c>
      <c r="H44" s="9">
        <v>2</v>
      </c>
      <c r="I44" s="9">
        <v>3</v>
      </c>
      <c r="J44" s="9">
        <v>3</v>
      </c>
      <c r="K44" s="9">
        <v>4</v>
      </c>
      <c r="L44" s="9">
        <v>2</v>
      </c>
      <c r="M44" s="9">
        <v>2</v>
      </c>
      <c r="N44" s="9">
        <v>1</v>
      </c>
      <c r="O44" s="90"/>
      <c r="P44" s="372" t="s">
        <v>133</v>
      </c>
      <c r="Q44" s="372"/>
      <c r="R44" s="358"/>
    </row>
    <row r="45" spans="2:18" ht="31.5" x14ac:dyDescent="0.25">
      <c r="B45" s="103" t="s">
        <v>170</v>
      </c>
      <c r="C45" s="9"/>
      <c r="D45" s="9"/>
      <c r="E45" s="9"/>
      <c r="F45" s="9"/>
      <c r="G45" s="9"/>
      <c r="H45" s="9">
        <v>1</v>
      </c>
      <c r="I45" s="9"/>
      <c r="J45" s="9"/>
      <c r="K45" s="9"/>
      <c r="L45" s="9"/>
      <c r="M45" s="9"/>
      <c r="N45" s="9">
        <v>1</v>
      </c>
      <c r="O45" s="90"/>
      <c r="P45" s="372"/>
      <c r="Q45" s="372"/>
      <c r="R45" s="358"/>
    </row>
    <row r="46" spans="2:18" ht="31.5" x14ac:dyDescent="0.25">
      <c r="B46" s="103" t="s">
        <v>174</v>
      </c>
      <c r="C46" s="9"/>
      <c r="D46" s="9"/>
      <c r="E46" s="9">
        <v>1</v>
      </c>
      <c r="F46" s="9"/>
      <c r="G46" s="9"/>
      <c r="H46" s="9">
        <v>1</v>
      </c>
      <c r="I46" s="9"/>
      <c r="J46" s="9"/>
      <c r="K46" s="9">
        <v>1</v>
      </c>
      <c r="L46" s="9"/>
      <c r="M46" s="9">
        <v>1</v>
      </c>
      <c r="N46" s="9"/>
      <c r="O46" s="90"/>
      <c r="P46" s="372"/>
      <c r="Q46" s="372"/>
      <c r="R46" s="358"/>
    </row>
    <row r="47" spans="2:18" ht="63" x14ac:dyDescent="0.25">
      <c r="B47" s="103" t="s">
        <v>178</v>
      </c>
      <c r="C47" s="9"/>
      <c r="D47" s="9"/>
      <c r="E47" s="9"/>
      <c r="F47" s="9"/>
      <c r="G47" s="9">
        <v>1</v>
      </c>
      <c r="H47" s="9"/>
      <c r="I47" s="9"/>
      <c r="J47" s="9"/>
      <c r="K47" s="9"/>
      <c r="L47" s="9"/>
      <c r="M47" s="9"/>
      <c r="N47" s="9"/>
      <c r="O47" s="90"/>
      <c r="P47" s="372"/>
      <c r="Q47" s="372"/>
      <c r="R47" s="358"/>
    </row>
    <row r="48" spans="2:18" ht="63" x14ac:dyDescent="0.25">
      <c r="B48" s="103" t="s">
        <v>183</v>
      </c>
      <c r="C48" s="9"/>
      <c r="D48" s="9"/>
      <c r="E48" s="9">
        <v>2</v>
      </c>
      <c r="F48" s="9"/>
      <c r="G48" s="9"/>
      <c r="H48" s="9">
        <v>2</v>
      </c>
      <c r="I48" s="9"/>
      <c r="J48" s="9"/>
      <c r="K48" s="9">
        <v>1</v>
      </c>
      <c r="L48" s="9"/>
      <c r="M48" s="9"/>
      <c r="N48" s="9"/>
      <c r="O48" s="90"/>
      <c r="P48" s="372"/>
      <c r="Q48" s="372"/>
      <c r="R48" s="358"/>
    </row>
    <row r="49" spans="2:18" ht="63" x14ac:dyDescent="0.25">
      <c r="B49" s="103" t="s">
        <v>188</v>
      </c>
      <c r="C49" s="9"/>
      <c r="D49" s="9">
        <v>2</v>
      </c>
      <c r="E49" s="9"/>
      <c r="F49" s="9"/>
      <c r="G49" s="9">
        <v>2</v>
      </c>
      <c r="H49" s="9"/>
      <c r="I49" s="9"/>
      <c r="J49" s="9"/>
      <c r="K49" s="9"/>
      <c r="L49" s="9"/>
      <c r="M49" s="9"/>
      <c r="N49" s="9"/>
      <c r="O49" s="90"/>
      <c r="P49" s="372"/>
      <c r="Q49" s="372"/>
      <c r="R49" s="358"/>
    </row>
    <row r="50" spans="2:18" ht="31.5" x14ac:dyDescent="0.25">
      <c r="B50" s="103" t="s">
        <v>192</v>
      </c>
      <c r="C50" s="9"/>
      <c r="D50" s="9"/>
      <c r="E50" s="9"/>
      <c r="F50" s="9">
        <v>1</v>
      </c>
      <c r="G50" s="9"/>
      <c r="H50" s="9"/>
      <c r="I50" s="9"/>
      <c r="J50" s="9"/>
      <c r="K50" s="9"/>
      <c r="L50" s="9"/>
      <c r="M50" s="9"/>
      <c r="N50" s="9">
        <v>1</v>
      </c>
      <c r="O50" s="90"/>
      <c r="P50" s="372"/>
      <c r="Q50" s="372"/>
      <c r="R50" s="358"/>
    </row>
    <row r="51" spans="2:18" ht="31.5" x14ac:dyDescent="0.25">
      <c r="B51" s="103" t="s">
        <v>197</v>
      </c>
      <c r="C51" s="9"/>
      <c r="D51" s="9">
        <v>1</v>
      </c>
      <c r="E51" s="9">
        <v>1</v>
      </c>
      <c r="F51" s="9">
        <v>1</v>
      </c>
      <c r="G51" s="9">
        <v>1</v>
      </c>
      <c r="H51" s="9">
        <v>1</v>
      </c>
      <c r="I51" s="9">
        <v>1</v>
      </c>
      <c r="J51" s="9">
        <v>1</v>
      </c>
      <c r="K51" s="9">
        <v>1</v>
      </c>
      <c r="L51" s="9">
        <v>1</v>
      </c>
      <c r="M51" s="9">
        <v>1</v>
      </c>
      <c r="N51" s="9"/>
      <c r="O51" s="90"/>
      <c r="P51" s="372"/>
      <c r="Q51" s="372"/>
      <c r="R51" s="358"/>
    </row>
    <row r="52" spans="2:18" ht="63" x14ac:dyDescent="0.25">
      <c r="B52" s="103" t="s">
        <v>201</v>
      </c>
      <c r="C52" s="9"/>
      <c r="D52" s="9"/>
      <c r="E52" s="9"/>
      <c r="F52" s="9"/>
      <c r="G52" s="9"/>
      <c r="H52" s="9">
        <v>1</v>
      </c>
      <c r="I52" s="9"/>
      <c r="J52" s="9"/>
      <c r="K52" s="9"/>
      <c r="L52" s="9"/>
      <c r="M52" s="9"/>
      <c r="N52" s="9">
        <v>1</v>
      </c>
      <c r="O52" s="90"/>
      <c r="P52" s="372"/>
      <c r="Q52" s="372"/>
      <c r="R52" s="358"/>
    </row>
    <row r="53" spans="2:18" ht="47.25" x14ac:dyDescent="0.25">
      <c r="B53" s="103" t="s">
        <v>206</v>
      </c>
      <c r="C53" s="9"/>
      <c r="D53" s="9"/>
      <c r="E53" s="9"/>
      <c r="F53" s="9"/>
      <c r="G53" s="9"/>
      <c r="H53" s="9">
        <v>1</v>
      </c>
      <c r="I53" s="9"/>
      <c r="J53" s="9"/>
      <c r="K53" s="9"/>
      <c r="L53" s="9"/>
      <c r="M53" s="9"/>
      <c r="N53" s="9">
        <v>1</v>
      </c>
      <c r="O53" s="90"/>
      <c r="P53" s="372"/>
      <c r="Q53" s="372"/>
      <c r="R53" s="358"/>
    </row>
    <row r="54" spans="2:18" ht="31.5" x14ac:dyDescent="0.25">
      <c r="B54" s="167" t="s">
        <v>741</v>
      </c>
      <c r="C54" s="367"/>
      <c r="D54" s="367"/>
      <c r="E54" s="367"/>
      <c r="F54" s="367"/>
      <c r="G54" s="367"/>
      <c r="H54" s="367"/>
      <c r="I54" s="367"/>
      <c r="J54" s="367"/>
      <c r="K54" s="367"/>
      <c r="L54" s="367"/>
      <c r="M54" s="367"/>
      <c r="N54" s="367"/>
      <c r="O54" s="367"/>
      <c r="P54" s="367"/>
      <c r="Q54" s="367"/>
      <c r="R54" s="368"/>
    </row>
    <row r="55" spans="2:18" ht="15.75" x14ac:dyDescent="0.25">
      <c r="B55" s="106" t="s">
        <v>211</v>
      </c>
      <c r="C55" s="171"/>
      <c r="D55" s="171">
        <v>1</v>
      </c>
      <c r="E55" s="171">
        <v>1</v>
      </c>
      <c r="F55" s="171">
        <v>2</v>
      </c>
      <c r="G55" s="9">
        <v>1</v>
      </c>
      <c r="H55" s="9">
        <v>1</v>
      </c>
      <c r="I55" s="9"/>
      <c r="J55" s="9">
        <v>1</v>
      </c>
      <c r="K55" s="9">
        <v>1</v>
      </c>
      <c r="L55" s="9"/>
      <c r="M55" s="9">
        <v>1</v>
      </c>
      <c r="N55" s="9">
        <v>1</v>
      </c>
      <c r="O55" s="90"/>
      <c r="P55" s="372" t="s">
        <v>742</v>
      </c>
      <c r="Q55" s="372"/>
      <c r="R55" s="358"/>
    </row>
    <row r="56" spans="2:18" ht="45" x14ac:dyDescent="0.25">
      <c r="B56" s="107" t="s">
        <v>214</v>
      </c>
      <c r="C56" s="171">
        <v>1</v>
      </c>
      <c r="D56" s="171">
        <v>1</v>
      </c>
      <c r="E56" s="171">
        <v>1</v>
      </c>
      <c r="F56" s="171">
        <v>1</v>
      </c>
      <c r="G56" s="171">
        <v>1</v>
      </c>
      <c r="H56" s="171">
        <v>1</v>
      </c>
      <c r="I56" s="171">
        <v>1</v>
      </c>
      <c r="J56" s="171">
        <v>1</v>
      </c>
      <c r="K56" s="171">
        <v>1</v>
      </c>
      <c r="L56" s="171">
        <v>1</v>
      </c>
      <c r="M56" s="171">
        <v>1</v>
      </c>
      <c r="N56" s="171">
        <v>1</v>
      </c>
      <c r="O56" s="90"/>
      <c r="P56" s="372"/>
      <c r="Q56" s="372"/>
      <c r="R56" s="358"/>
    </row>
    <row r="57" spans="2:18" ht="60" x14ac:dyDescent="0.25">
      <c r="B57" s="60" t="s">
        <v>218</v>
      </c>
      <c r="C57" s="171">
        <v>1</v>
      </c>
      <c r="D57" s="171">
        <v>2</v>
      </c>
      <c r="E57" s="171">
        <v>1</v>
      </c>
      <c r="F57" s="171">
        <v>3</v>
      </c>
      <c r="G57" s="171">
        <v>4</v>
      </c>
      <c r="H57" s="171">
        <v>4</v>
      </c>
      <c r="I57" s="171">
        <v>4</v>
      </c>
      <c r="J57" s="171">
        <v>4</v>
      </c>
      <c r="K57" s="171">
        <v>6</v>
      </c>
      <c r="L57" s="171"/>
      <c r="M57" s="171"/>
      <c r="N57" s="171"/>
      <c r="O57" s="90"/>
      <c r="P57" s="372"/>
      <c r="Q57" s="372"/>
      <c r="R57" s="358"/>
    </row>
    <row r="58" spans="2:18" ht="60" x14ac:dyDescent="0.25">
      <c r="B58" s="60" t="s">
        <v>223</v>
      </c>
      <c r="C58" s="171">
        <v>1</v>
      </c>
      <c r="D58" s="171"/>
      <c r="E58" s="171"/>
      <c r="F58" s="171">
        <v>1</v>
      </c>
      <c r="G58" s="171">
        <v>1</v>
      </c>
      <c r="H58" s="171">
        <v>1</v>
      </c>
      <c r="I58" s="171">
        <v>3</v>
      </c>
      <c r="J58" s="171">
        <v>3</v>
      </c>
      <c r="K58" s="171">
        <v>3</v>
      </c>
      <c r="L58" s="171"/>
      <c r="M58" s="171"/>
      <c r="N58" s="171"/>
      <c r="O58" s="90"/>
      <c r="P58" s="372"/>
      <c r="Q58" s="372"/>
      <c r="R58" s="358"/>
    </row>
    <row r="59" spans="2:18" ht="90" x14ac:dyDescent="0.25">
      <c r="B59" s="60" t="s">
        <v>227</v>
      </c>
      <c r="C59" s="171">
        <v>0</v>
      </c>
      <c r="D59" s="171">
        <v>0</v>
      </c>
      <c r="E59" s="171"/>
      <c r="F59" s="171">
        <v>0</v>
      </c>
      <c r="G59" s="171"/>
      <c r="H59" s="171"/>
      <c r="I59" s="171"/>
      <c r="J59" s="171">
        <v>1</v>
      </c>
      <c r="K59" s="171"/>
      <c r="L59" s="171"/>
      <c r="M59" s="171"/>
      <c r="N59" s="171"/>
      <c r="O59" s="90"/>
      <c r="P59" s="372"/>
      <c r="Q59" s="372"/>
      <c r="R59" s="358"/>
    </row>
    <row r="60" spans="2:18" ht="54.75" customHeight="1" x14ac:dyDescent="0.25">
      <c r="B60" s="60" t="s">
        <v>230</v>
      </c>
      <c r="C60" s="171">
        <v>7</v>
      </c>
      <c r="D60" s="171">
        <v>7</v>
      </c>
      <c r="E60" s="171">
        <v>7</v>
      </c>
      <c r="F60" s="171">
        <v>12</v>
      </c>
      <c r="G60" s="171">
        <v>16</v>
      </c>
      <c r="H60" s="171">
        <v>12</v>
      </c>
      <c r="I60" s="171">
        <v>24</v>
      </c>
      <c r="J60" s="171">
        <v>24</v>
      </c>
      <c r="K60" s="171">
        <v>22</v>
      </c>
      <c r="L60" s="171">
        <v>12</v>
      </c>
      <c r="M60" s="171">
        <v>12</v>
      </c>
      <c r="N60" s="171">
        <v>8</v>
      </c>
      <c r="O60" s="90"/>
      <c r="P60" s="372"/>
      <c r="Q60" s="372"/>
      <c r="R60" s="358"/>
    </row>
    <row r="61" spans="2:18" ht="75" x14ac:dyDescent="0.25">
      <c r="B61" s="60" t="s">
        <v>235</v>
      </c>
      <c r="C61" s="171">
        <v>1</v>
      </c>
      <c r="D61" s="171">
        <v>2</v>
      </c>
      <c r="E61" s="171">
        <v>1</v>
      </c>
      <c r="F61" s="171"/>
      <c r="G61" s="171">
        <v>1</v>
      </c>
      <c r="H61" s="171"/>
      <c r="I61" s="171">
        <v>4</v>
      </c>
      <c r="J61" s="171">
        <v>4</v>
      </c>
      <c r="K61" s="171">
        <v>4</v>
      </c>
      <c r="L61" s="171">
        <v>2</v>
      </c>
      <c r="M61" s="171">
        <v>2</v>
      </c>
      <c r="N61" s="171">
        <v>2</v>
      </c>
      <c r="O61" s="90"/>
      <c r="P61" s="372"/>
      <c r="Q61" s="372"/>
      <c r="R61" s="358"/>
    </row>
    <row r="62" spans="2:18" ht="45" x14ac:dyDescent="0.25">
      <c r="B62" s="60" t="s">
        <v>240</v>
      </c>
      <c r="C62" s="171"/>
      <c r="D62" s="171"/>
      <c r="E62" s="171">
        <v>1</v>
      </c>
      <c r="F62" s="171"/>
      <c r="G62" s="171"/>
      <c r="H62" s="171">
        <v>1</v>
      </c>
      <c r="I62" s="171">
        <v>1</v>
      </c>
      <c r="J62" s="171"/>
      <c r="K62" s="171"/>
      <c r="L62" s="171">
        <v>1</v>
      </c>
      <c r="M62" s="171"/>
      <c r="N62" s="171">
        <v>2</v>
      </c>
      <c r="O62" s="90"/>
      <c r="P62" s="372"/>
      <c r="Q62" s="372"/>
      <c r="R62" s="358"/>
    </row>
    <row r="63" spans="2:18" ht="45" x14ac:dyDescent="0.25">
      <c r="B63" s="107" t="s">
        <v>244</v>
      </c>
      <c r="C63" s="171">
        <v>7</v>
      </c>
      <c r="D63" s="171">
        <v>7</v>
      </c>
      <c r="E63" s="171">
        <v>7</v>
      </c>
      <c r="F63" s="171">
        <v>6</v>
      </c>
      <c r="G63" s="171">
        <v>6</v>
      </c>
      <c r="H63" s="171">
        <v>7</v>
      </c>
      <c r="I63" s="171">
        <v>21</v>
      </c>
      <c r="J63" s="171">
        <v>21</v>
      </c>
      <c r="K63" s="171">
        <v>21</v>
      </c>
      <c r="L63" s="171">
        <v>3</v>
      </c>
      <c r="M63" s="171">
        <v>3</v>
      </c>
      <c r="N63" s="171">
        <v>2</v>
      </c>
      <c r="O63" s="90"/>
      <c r="P63" s="372"/>
      <c r="Q63" s="372"/>
      <c r="R63" s="358"/>
    </row>
    <row r="64" spans="2:18" ht="30" x14ac:dyDescent="0.25">
      <c r="B64" s="107" t="s">
        <v>247</v>
      </c>
      <c r="C64" s="171">
        <v>2</v>
      </c>
      <c r="D64" s="171">
        <v>2</v>
      </c>
      <c r="E64" s="171">
        <v>2</v>
      </c>
      <c r="F64" s="171">
        <v>4</v>
      </c>
      <c r="G64" s="171">
        <v>4</v>
      </c>
      <c r="H64" s="171">
        <v>4</v>
      </c>
      <c r="I64" s="171">
        <v>4</v>
      </c>
      <c r="J64" s="171">
        <v>4</v>
      </c>
      <c r="K64" s="171">
        <v>4</v>
      </c>
      <c r="L64" s="171">
        <v>4</v>
      </c>
      <c r="M64" s="171">
        <v>4</v>
      </c>
      <c r="N64" s="171">
        <v>4</v>
      </c>
      <c r="O64" s="90"/>
      <c r="P64" s="372"/>
      <c r="Q64" s="372"/>
      <c r="R64" s="358"/>
    </row>
    <row r="65" spans="2:18" ht="31.5" customHeight="1" x14ac:dyDescent="0.25">
      <c r="B65" s="364" t="s">
        <v>252</v>
      </c>
      <c r="C65" s="365"/>
      <c r="D65" s="365"/>
      <c r="E65" s="365"/>
      <c r="F65" s="365"/>
      <c r="G65" s="365"/>
      <c r="H65" s="365"/>
      <c r="I65" s="365"/>
      <c r="J65" s="365"/>
      <c r="K65" s="365"/>
      <c r="L65" s="365"/>
      <c r="M65" s="365"/>
      <c r="N65" s="365"/>
      <c r="O65" s="365"/>
      <c r="P65" s="365"/>
      <c r="Q65" s="365"/>
      <c r="R65" s="366"/>
    </row>
    <row r="66" spans="2:18" ht="204.75" customHeight="1" x14ac:dyDescent="0.25">
      <c r="B66" s="169" t="s">
        <v>743</v>
      </c>
      <c r="C66" s="233"/>
      <c r="D66" s="233"/>
      <c r="E66" s="233"/>
      <c r="F66" s="233">
        <v>1</v>
      </c>
      <c r="G66" s="233"/>
      <c r="H66" s="233"/>
      <c r="I66" s="233"/>
      <c r="J66" s="233"/>
      <c r="K66" s="233"/>
      <c r="L66" s="233"/>
      <c r="M66" s="233"/>
      <c r="N66" s="233"/>
      <c r="O66" s="90"/>
      <c r="P66" s="112"/>
      <c r="Q66" s="112"/>
      <c r="R66" s="358" t="s">
        <v>32</v>
      </c>
    </row>
    <row r="67" spans="2:18" ht="90" x14ac:dyDescent="0.25">
      <c r="B67" s="60" t="s">
        <v>744</v>
      </c>
      <c r="C67" s="233"/>
      <c r="D67" s="233"/>
      <c r="E67" s="233"/>
      <c r="F67" s="233"/>
      <c r="G67" s="233"/>
      <c r="H67" s="233"/>
      <c r="I67" s="233"/>
      <c r="J67" s="233">
        <v>1</v>
      </c>
      <c r="K67" s="233">
        <v>1</v>
      </c>
      <c r="L67" s="233"/>
      <c r="M67" s="233"/>
      <c r="N67" s="233"/>
      <c r="O67" s="90"/>
      <c r="P67" s="112"/>
      <c r="Q67" s="112"/>
      <c r="R67" s="358"/>
    </row>
    <row r="68" spans="2:18" ht="45" x14ac:dyDescent="0.25">
      <c r="B68" s="60" t="s">
        <v>745</v>
      </c>
      <c r="C68" s="233"/>
      <c r="D68" s="233"/>
      <c r="E68" s="233"/>
      <c r="F68" s="233"/>
      <c r="G68" s="233"/>
      <c r="H68" s="233"/>
      <c r="I68" s="233"/>
      <c r="J68" s="233">
        <v>1</v>
      </c>
      <c r="K68" s="233"/>
      <c r="L68" s="233"/>
      <c r="M68" s="233"/>
      <c r="N68" s="233"/>
      <c r="O68" s="90"/>
      <c r="P68" s="112"/>
      <c r="Q68" s="112"/>
      <c r="R68" s="358"/>
    </row>
    <row r="69" spans="2:18" ht="60" x14ac:dyDescent="0.25">
      <c r="B69" s="60" t="s">
        <v>746</v>
      </c>
      <c r="C69" s="233"/>
      <c r="D69" s="233">
        <v>1</v>
      </c>
      <c r="E69" s="233"/>
      <c r="F69" s="233"/>
      <c r="G69" s="233">
        <v>1</v>
      </c>
      <c r="H69" s="233"/>
      <c r="I69" s="233"/>
      <c r="J69" s="233">
        <v>1</v>
      </c>
      <c r="K69" s="233"/>
      <c r="L69" s="233">
        <v>1</v>
      </c>
      <c r="M69" s="233"/>
      <c r="N69" s="233"/>
      <c r="O69" s="90"/>
      <c r="P69" s="112"/>
      <c r="Q69" s="112"/>
      <c r="R69" s="358"/>
    </row>
    <row r="70" spans="2:18" ht="45" x14ac:dyDescent="0.25">
      <c r="B70" s="60" t="s">
        <v>747</v>
      </c>
      <c r="C70" s="233">
        <v>1</v>
      </c>
      <c r="D70" s="233"/>
      <c r="E70" s="233"/>
      <c r="F70" s="233"/>
      <c r="G70" s="233"/>
      <c r="H70" s="233"/>
      <c r="I70" s="233"/>
      <c r="J70" s="233"/>
      <c r="K70" s="233"/>
      <c r="L70" s="233"/>
      <c r="M70" s="233"/>
      <c r="N70" s="233"/>
      <c r="O70" s="90"/>
      <c r="P70" s="112"/>
      <c r="Q70" s="112"/>
      <c r="R70" s="358"/>
    </row>
    <row r="71" spans="2:18" ht="47.25" x14ac:dyDescent="0.25">
      <c r="B71" s="103" t="s">
        <v>748</v>
      </c>
      <c r="C71" s="233"/>
      <c r="D71" s="233"/>
      <c r="E71" s="233"/>
      <c r="F71" s="233"/>
      <c r="G71" s="233"/>
      <c r="H71" s="233"/>
      <c r="I71" s="233"/>
      <c r="J71" s="233"/>
      <c r="K71" s="233"/>
      <c r="L71" s="233"/>
      <c r="M71" s="233"/>
      <c r="N71" s="233"/>
      <c r="O71" s="90"/>
      <c r="P71" s="112"/>
      <c r="Q71" s="112"/>
      <c r="R71" s="358"/>
    </row>
    <row r="72" spans="2:18" ht="78.75" x14ac:dyDescent="0.25">
      <c r="B72" s="103" t="s">
        <v>749</v>
      </c>
      <c r="C72" s="233"/>
      <c r="D72" s="233"/>
      <c r="E72" s="233"/>
      <c r="F72" s="233"/>
      <c r="G72" s="233"/>
      <c r="H72" s="233">
        <v>1</v>
      </c>
      <c r="I72" s="233"/>
      <c r="J72" s="233">
        <v>1</v>
      </c>
      <c r="K72" s="233"/>
      <c r="L72" s="233"/>
      <c r="M72" s="233"/>
      <c r="N72" s="233"/>
      <c r="O72" s="90"/>
      <c r="P72" s="112"/>
      <c r="Q72" s="112"/>
      <c r="R72" s="358"/>
    </row>
    <row r="73" spans="2:18" ht="126" x14ac:dyDescent="0.25">
      <c r="B73" s="103" t="s">
        <v>750</v>
      </c>
      <c r="C73" s="233"/>
      <c r="D73" s="233"/>
      <c r="E73" s="233"/>
      <c r="F73" s="233">
        <v>1</v>
      </c>
      <c r="G73" s="233">
        <v>1</v>
      </c>
      <c r="H73" s="233"/>
      <c r="I73" s="233">
        <v>1</v>
      </c>
      <c r="J73" s="233"/>
      <c r="K73" s="233"/>
      <c r="L73" s="233">
        <v>1</v>
      </c>
      <c r="M73" s="233">
        <v>1</v>
      </c>
      <c r="N73" s="233"/>
      <c r="O73" s="90"/>
      <c r="P73" s="112"/>
      <c r="Q73" s="112"/>
      <c r="R73" s="358"/>
    </row>
    <row r="74" spans="2:18" ht="94.5" x14ac:dyDescent="0.25">
      <c r="B74" s="103" t="s">
        <v>751</v>
      </c>
      <c r="C74" s="233"/>
      <c r="D74" s="233"/>
      <c r="E74" s="233"/>
      <c r="F74" s="233"/>
      <c r="G74" s="233">
        <v>1</v>
      </c>
      <c r="H74" s="233"/>
      <c r="I74" s="233"/>
      <c r="J74" s="233">
        <v>1</v>
      </c>
      <c r="K74" s="233"/>
      <c r="L74" s="233"/>
      <c r="M74" s="233"/>
      <c r="N74" s="233"/>
      <c r="O74" s="90"/>
      <c r="P74" s="112"/>
      <c r="Q74" s="112"/>
      <c r="R74" s="358"/>
    </row>
    <row r="75" spans="2:18" ht="94.5" x14ac:dyDescent="0.25">
      <c r="B75" s="103" t="s">
        <v>752</v>
      </c>
      <c r="C75" s="233"/>
      <c r="D75" s="233"/>
      <c r="E75" s="233"/>
      <c r="F75" s="233">
        <v>1</v>
      </c>
      <c r="G75" s="233"/>
      <c r="H75" s="233"/>
      <c r="I75" s="233">
        <v>1</v>
      </c>
      <c r="J75" s="233"/>
      <c r="K75" s="233">
        <v>1</v>
      </c>
      <c r="L75" s="233">
        <v>1</v>
      </c>
      <c r="M75" s="233">
        <v>1</v>
      </c>
      <c r="N75" s="233"/>
      <c r="O75" s="90"/>
      <c r="P75" s="112"/>
      <c r="Q75" s="112"/>
      <c r="R75" s="358"/>
    </row>
    <row r="76" spans="2:18" ht="47.25" x14ac:dyDescent="0.25">
      <c r="B76" s="103" t="s">
        <v>753</v>
      </c>
      <c r="C76" s="233">
        <v>1</v>
      </c>
      <c r="D76" s="233">
        <v>1</v>
      </c>
      <c r="E76" s="233">
        <v>1</v>
      </c>
      <c r="F76" s="233">
        <v>1</v>
      </c>
      <c r="G76" s="233">
        <v>1</v>
      </c>
      <c r="H76" s="233">
        <v>1</v>
      </c>
      <c r="I76" s="233">
        <v>1</v>
      </c>
      <c r="J76" s="233">
        <v>1</v>
      </c>
      <c r="K76" s="233">
        <v>1</v>
      </c>
      <c r="L76" s="233">
        <v>1</v>
      </c>
      <c r="M76" s="233">
        <v>1</v>
      </c>
      <c r="N76" s="233">
        <v>1</v>
      </c>
      <c r="O76" s="90"/>
      <c r="P76" s="112"/>
      <c r="Q76" s="112"/>
      <c r="R76" s="358"/>
    </row>
    <row r="77" spans="2:18" ht="63" x14ac:dyDescent="0.25">
      <c r="B77" s="103" t="s">
        <v>754</v>
      </c>
      <c r="C77" s="233"/>
      <c r="D77" s="233"/>
      <c r="E77" s="233"/>
      <c r="F77" s="233"/>
      <c r="G77" s="233"/>
      <c r="H77" s="233"/>
      <c r="I77" s="233"/>
      <c r="J77" s="233"/>
      <c r="K77" s="233"/>
      <c r="L77" s="233"/>
      <c r="M77" s="233"/>
      <c r="N77" s="233">
        <v>1</v>
      </c>
      <c r="O77" s="90"/>
      <c r="P77" s="112"/>
      <c r="Q77" s="112"/>
      <c r="R77" s="358"/>
    </row>
    <row r="78" spans="2:18" ht="110.25" x14ac:dyDescent="0.25">
      <c r="B78" s="108" t="s">
        <v>755</v>
      </c>
      <c r="C78" s="233"/>
      <c r="D78" s="233"/>
      <c r="E78" s="233"/>
      <c r="F78" s="233"/>
      <c r="G78" s="233">
        <v>1</v>
      </c>
      <c r="H78" s="233"/>
      <c r="I78" s="233"/>
      <c r="J78" s="233">
        <v>1</v>
      </c>
      <c r="K78" s="233"/>
      <c r="L78" s="233">
        <v>1</v>
      </c>
      <c r="M78" s="233"/>
      <c r="N78" s="233"/>
      <c r="O78" s="90"/>
      <c r="P78" s="112"/>
      <c r="Q78" s="112"/>
      <c r="R78" s="358"/>
    </row>
    <row r="79" spans="2:18" ht="63" x14ac:dyDescent="0.25">
      <c r="B79" s="109" t="s">
        <v>756</v>
      </c>
      <c r="C79" s="233">
        <v>1</v>
      </c>
      <c r="D79" s="233"/>
      <c r="E79" s="233"/>
      <c r="F79" s="233"/>
      <c r="G79" s="233"/>
      <c r="H79" s="233"/>
      <c r="I79" s="233"/>
      <c r="J79" s="233"/>
      <c r="K79" s="233"/>
      <c r="L79" s="233"/>
      <c r="M79" s="233"/>
      <c r="N79" s="233"/>
      <c r="O79" s="90"/>
      <c r="P79" s="112"/>
      <c r="Q79" s="112"/>
      <c r="R79" s="358"/>
    </row>
    <row r="80" spans="2:18" ht="47.25" x14ac:dyDescent="0.25">
      <c r="B80" s="109" t="s">
        <v>757</v>
      </c>
      <c r="C80" s="233"/>
      <c r="D80" s="233"/>
      <c r="E80" s="233"/>
      <c r="F80" s="233"/>
      <c r="G80" s="233">
        <v>1</v>
      </c>
      <c r="H80" s="233"/>
      <c r="I80" s="233"/>
      <c r="J80" s="233"/>
      <c r="K80" s="233"/>
      <c r="L80" s="233"/>
      <c r="M80" s="233">
        <v>1</v>
      </c>
      <c r="N80" s="233"/>
      <c r="O80" s="90"/>
      <c r="P80" s="112"/>
      <c r="Q80" s="112"/>
      <c r="R80" s="358"/>
    </row>
    <row r="81" spans="2:18" ht="47.25" x14ac:dyDescent="0.25">
      <c r="B81" s="109" t="s">
        <v>758</v>
      </c>
      <c r="C81" s="233"/>
      <c r="D81" s="233"/>
      <c r="E81" s="233"/>
      <c r="F81" s="233"/>
      <c r="G81" s="233"/>
      <c r="H81" s="233">
        <v>1</v>
      </c>
      <c r="I81" s="233"/>
      <c r="J81" s="233"/>
      <c r="K81" s="233"/>
      <c r="L81" s="233"/>
      <c r="M81" s="233"/>
      <c r="N81" s="233"/>
      <c r="O81" s="90"/>
      <c r="P81" s="112"/>
      <c r="Q81" s="112"/>
      <c r="R81" s="358"/>
    </row>
    <row r="82" spans="2:18" ht="47.25" x14ac:dyDescent="0.25">
      <c r="B82" s="109" t="s">
        <v>759</v>
      </c>
      <c r="C82" s="233"/>
      <c r="D82" s="233"/>
      <c r="E82" s="233"/>
      <c r="F82" s="233"/>
      <c r="G82" s="233"/>
      <c r="H82" s="233"/>
      <c r="I82" s="233">
        <v>1</v>
      </c>
      <c r="J82" s="233"/>
      <c r="K82" s="233"/>
      <c r="L82" s="233"/>
      <c r="M82" s="233"/>
      <c r="N82" s="233"/>
      <c r="O82" s="90"/>
      <c r="P82" s="112"/>
      <c r="Q82" s="112"/>
      <c r="R82" s="358"/>
    </row>
    <row r="83" spans="2:18" ht="15.75" x14ac:dyDescent="0.25">
      <c r="B83" s="359" t="s">
        <v>302</v>
      </c>
      <c r="C83" s="360"/>
      <c r="D83" s="360"/>
      <c r="E83" s="360"/>
      <c r="F83" s="360"/>
      <c r="G83" s="360"/>
      <c r="H83" s="360"/>
      <c r="I83" s="360"/>
      <c r="J83" s="360"/>
      <c r="K83" s="360"/>
      <c r="L83" s="360"/>
      <c r="M83" s="360"/>
      <c r="N83" s="360"/>
      <c r="O83" s="360"/>
      <c r="P83" s="360"/>
      <c r="Q83" s="360"/>
      <c r="R83" s="361"/>
    </row>
    <row r="84" spans="2:18" ht="30.75" customHeight="1" x14ac:dyDescent="0.25">
      <c r="B84" s="91" t="s">
        <v>308</v>
      </c>
      <c r="C84" s="53">
        <v>11</v>
      </c>
      <c r="D84" s="53">
        <v>11</v>
      </c>
      <c r="E84" s="53">
        <v>11</v>
      </c>
      <c r="F84" s="53">
        <v>11</v>
      </c>
      <c r="G84" s="53">
        <v>11</v>
      </c>
      <c r="H84" s="53">
        <v>11</v>
      </c>
      <c r="I84" s="53">
        <v>11</v>
      </c>
      <c r="J84" s="53">
        <v>11</v>
      </c>
      <c r="K84" s="53">
        <v>11</v>
      </c>
      <c r="L84" s="53">
        <v>11</v>
      </c>
      <c r="M84" s="53">
        <v>11</v>
      </c>
      <c r="N84" s="53">
        <v>11</v>
      </c>
      <c r="O84" s="90"/>
      <c r="P84" s="372" t="s">
        <v>32</v>
      </c>
      <c r="Q84" s="372"/>
      <c r="R84" s="358"/>
    </row>
    <row r="85" spans="2:18" ht="45" x14ac:dyDescent="0.25">
      <c r="B85" s="92" t="s">
        <v>313</v>
      </c>
      <c r="C85" s="53">
        <v>1</v>
      </c>
      <c r="D85" s="53">
        <v>1</v>
      </c>
      <c r="E85" s="53">
        <v>1</v>
      </c>
      <c r="F85" s="53">
        <v>1</v>
      </c>
      <c r="G85" s="53">
        <v>1</v>
      </c>
      <c r="H85" s="53">
        <v>1</v>
      </c>
      <c r="I85" s="53">
        <v>1</v>
      </c>
      <c r="J85" s="53">
        <v>1</v>
      </c>
      <c r="K85" s="53">
        <v>1</v>
      </c>
      <c r="L85" s="53">
        <v>1</v>
      </c>
      <c r="M85" s="53">
        <v>1</v>
      </c>
      <c r="N85" s="53">
        <v>1</v>
      </c>
      <c r="O85" s="90"/>
      <c r="P85" s="372"/>
      <c r="Q85" s="372"/>
      <c r="R85" s="358"/>
    </row>
    <row r="86" spans="2:18" ht="60" x14ac:dyDescent="0.25">
      <c r="B86" s="92" t="s">
        <v>317</v>
      </c>
      <c r="C86" s="53">
        <v>1</v>
      </c>
      <c r="D86" s="53"/>
      <c r="E86" s="53"/>
      <c r="F86" s="53"/>
      <c r="G86" s="53"/>
      <c r="H86" s="53"/>
      <c r="I86" s="53"/>
      <c r="J86" s="53"/>
      <c r="K86" s="53"/>
      <c r="L86" s="53"/>
      <c r="M86" s="53"/>
      <c r="N86" s="53">
        <v>1</v>
      </c>
      <c r="O86" s="90"/>
      <c r="P86" s="372"/>
      <c r="Q86" s="372"/>
      <c r="R86" s="358"/>
    </row>
    <row r="87" spans="2:18" ht="45" x14ac:dyDescent="0.25">
      <c r="B87" s="92" t="s">
        <v>321</v>
      </c>
      <c r="C87" s="53"/>
      <c r="D87" s="53"/>
      <c r="E87" s="53"/>
      <c r="F87" s="53"/>
      <c r="G87" s="53"/>
      <c r="H87" s="53"/>
      <c r="I87" s="53"/>
      <c r="J87" s="53"/>
      <c r="K87" s="53"/>
      <c r="L87" s="53"/>
      <c r="M87" s="53"/>
      <c r="N87" s="53"/>
      <c r="O87" s="90"/>
      <c r="P87" s="372"/>
      <c r="Q87" s="372"/>
      <c r="R87" s="358"/>
    </row>
    <row r="88" spans="2:18" ht="60" x14ac:dyDescent="0.25">
      <c r="B88" s="92" t="s">
        <v>325</v>
      </c>
      <c r="C88" s="53"/>
      <c r="D88" s="53"/>
      <c r="E88" s="53"/>
      <c r="F88" s="53"/>
      <c r="G88" s="53"/>
      <c r="H88" s="53">
        <v>1</v>
      </c>
      <c r="I88" s="53"/>
      <c r="J88" s="53"/>
      <c r="K88" s="53"/>
      <c r="L88" s="53"/>
      <c r="M88" s="53"/>
      <c r="N88" s="53">
        <v>1</v>
      </c>
      <c r="O88" s="90"/>
      <c r="P88" s="372"/>
      <c r="Q88" s="372"/>
      <c r="R88" s="358"/>
    </row>
    <row r="89" spans="2:18" ht="45" x14ac:dyDescent="0.25">
      <c r="B89" s="92" t="s">
        <v>329</v>
      </c>
      <c r="C89" s="53"/>
      <c r="D89" s="53"/>
      <c r="E89" s="53">
        <v>1</v>
      </c>
      <c r="F89" s="53"/>
      <c r="G89" s="53"/>
      <c r="H89" s="53">
        <v>1</v>
      </c>
      <c r="I89" s="53"/>
      <c r="J89" s="53"/>
      <c r="K89" s="53">
        <v>1</v>
      </c>
      <c r="L89" s="53"/>
      <c r="M89" s="53">
        <v>1</v>
      </c>
      <c r="N89" s="53"/>
      <c r="O89" s="90"/>
      <c r="P89" s="372"/>
      <c r="Q89" s="372"/>
      <c r="R89" s="358"/>
    </row>
    <row r="90" spans="2:18" ht="60" x14ac:dyDescent="0.25">
      <c r="B90" s="92" t="s">
        <v>333</v>
      </c>
      <c r="C90" s="53"/>
      <c r="D90" s="53"/>
      <c r="E90" s="53">
        <v>1</v>
      </c>
      <c r="F90" s="53"/>
      <c r="G90" s="53"/>
      <c r="H90" s="53">
        <v>1</v>
      </c>
      <c r="I90" s="53"/>
      <c r="J90" s="53"/>
      <c r="K90" s="53">
        <v>1</v>
      </c>
      <c r="L90" s="53"/>
      <c r="M90" s="53"/>
      <c r="N90" s="53">
        <v>1</v>
      </c>
      <c r="O90" s="90"/>
      <c r="P90" s="372"/>
      <c r="Q90" s="372"/>
      <c r="R90" s="358"/>
    </row>
    <row r="91" spans="2:18" ht="26.25" customHeight="1" x14ac:dyDescent="0.25">
      <c r="B91" s="92" t="s">
        <v>337</v>
      </c>
      <c r="C91" s="53">
        <v>1</v>
      </c>
      <c r="D91" s="53">
        <v>1</v>
      </c>
      <c r="E91" s="53">
        <v>1</v>
      </c>
      <c r="F91" s="53">
        <v>1</v>
      </c>
      <c r="G91" s="53">
        <v>1</v>
      </c>
      <c r="H91" s="53">
        <v>1</v>
      </c>
      <c r="I91" s="53">
        <v>1</v>
      </c>
      <c r="J91" s="53">
        <v>1</v>
      </c>
      <c r="K91" s="53">
        <v>1</v>
      </c>
      <c r="L91" s="53">
        <v>1</v>
      </c>
      <c r="M91" s="53">
        <v>1</v>
      </c>
      <c r="N91" s="53">
        <v>1</v>
      </c>
      <c r="O91" s="90"/>
      <c r="P91" s="372"/>
      <c r="Q91" s="372"/>
      <c r="R91" s="358"/>
    </row>
    <row r="92" spans="2:18" ht="26.25" customHeight="1" x14ac:dyDescent="0.25">
      <c r="B92" s="92" t="s">
        <v>341</v>
      </c>
      <c r="C92" s="53"/>
      <c r="D92" s="53"/>
      <c r="E92" s="53">
        <v>1</v>
      </c>
      <c r="F92" s="53"/>
      <c r="G92" s="53"/>
      <c r="H92" s="53">
        <v>1</v>
      </c>
      <c r="I92" s="53"/>
      <c r="J92" s="53"/>
      <c r="K92" s="53">
        <v>1</v>
      </c>
      <c r="L92" s="53"/>
      <c r="M92" s="53"/>
      <c r="N92" s="53">
        <v>1</v>
      </c>
      <c r="O92" s="90"/>
      <c r="P92" s="372"/>
      <c r="Q92" s="372"/>
      <c r="R92" s="358"/>
    </row>
    <row r="93" spans="2:18" ht="45" x14ac:dyDescent="0.25">
      <c r="B93" s="92" t="s">
        <v>344</v>
      </c>
      <c r="C93" s="53"/>
      <c r="D93" s="53"/>
      <c r="E93" s="53">
        <v>1</v>
      </c>
      <c r="F93" s="53"/>
      <c r="G93" s="53"/>
      <c r="H93" s="53">
        <v>1</v>
      </c>
      <c r="I93" s="53"/>
      <c r="J93" s="53"/>
      <c r="K93" s="53">
        <v>1</v>
      </c>
      <c r="L93" s="53"/>
      <c r="M93" s="53"/>
      <c r="N93" s="53">
        <v>1</v>
      </c>
      <c r="O93" s="90"/>
      <c r="P93" s="372"/>
      <c r="Q93" s="372"/>
      <c r="R93" s="358"/>
    </row>
    <row r="94" spans="2:18" ht="75" x14ac:dyDescent="0.25">
      <c r="B94" s="92" t="s">
        <v>348</v>
      </c>
      <c r="C94" s="53"/>
      <c r="D94" s="53"/>
      <c r="E94" s="53">
        <v>1</v>
      </c>
      <c r="F94" s="53"/>
      <c r="G94" s="53"/>
      <c r="H94" s="53">
        <v>1</v>
      </c>
      <c r="I94" s="53"/>
      <c r="J94" s="53"/>
      <c r="K94" s="53">
        <v>1</v>
      </c>
      <c r="L94" s="53"/>
      <c r="M94" s="53"/>
      <c r="N94" s="53">
        <v>1</v>
      </c>
      <c r="O94" s="90"/>
      <c r="P94" s="372"/>
      <c r="Q94" s="372"/>
      <c r="R94" s="358"/>
    </row>
    <row r="95" spans="2:18" ht="75" x14ac:dyDescent="0.25">
      <c r="B95" s="92" t="s">
        <v>351</v>
      </c>
      <c r="C95" s="53"/>
      <c r="D95" s="53"/>
      <c r="E95" s="53"/>
      <c r="F95" s="53"/>
      <c r="G95" s="53"/>
      <c r="H95" s="53">
        <v>1</v>
      </c>
      <c r="I95" s="53"/>
      <c r="J95" s="53"/>
      <c r="K95" s="53"/>
      <c r="L95" s="53"/>
      <c r="M95" s="53">
        <v>1</v>
      </c>
      <c r="N95" s="53"/>
      <c r="O95" s="90"/>
      <c r="P95" s="372"/>
      <c r="Q95" s="372"/>
      <c r="R95" s="358"/>
    </row>
    <row r="96" spans="2:18" ht="45" x14ac:dyDescent="0.25">
      <c r="B96" s="92" t="s">
        <v>353</v>
      </c>
      <c r="C96" s="53">
        <v>1</v>
      </c>
      <c r="D96" s="53"/>
      <c r="E96" s="53"/>
      <c r="F96" s="53"/>
      <c r="G96" s="53"/>
      <c r="H96" s="53">
        <v>1</v>
      </c>
      <c r="I96" s="53"/>
      <c r="J96" s="53"/>
      <c r="K96" s="53"/>
      <c r="L96" s="53"/>
      <c r="M96" s="53"/>
      <c r="N96" s="53"/>
      <c r="O96" s="90"/>
      <c r="P96" s="372"/>
      <c r="Q96" s="372"/>
      <c r="R96" s="358"/>
    </row>
    <row r="97" spans="2:18" ht="150" x14ac:dyDescent="0.25">
      <c r="B97" s="92" t="s">
        <v>355</v>
      </c>
      <c r="C97" s="53">
        <v>1</v>
      </c>
      <c r="D97" s="53"/>
      <c r="E97" s="53"/>
      <c r="F97" s="53"/>
      <c r="G97" s="53"/>
      <c r="H97" s="53">
        <v>1</v>
      </c>
      <c r="I97" s="53"/>
      <c r="J97" s="53"/>
      <c r="K97" s="53">
        <v>1</v>
      </c>
      <c r="L97" s="53"/>
      <c r="M97" s="53">
        <v>1</v>
      </c>
      <c r="N97" s="53"/>
      <c r="O97" s="90"/>
      <c r="P97" s="372"/>
      <c r="Q97" s="372"/>
      <c r="R97" s="358"/>
    </row>
    <row r="98" spans="2:18" ht="75" x14ac:dyDescent="0.25">
      <c r="B98" s="92" t="s">
        <v>356</v>
      </c>
      <c r="C98" s="53"/>
      <c r="D98" s="53"/>
      <c r="E98" s="53"/>
      <c r="F98" s="53"/>
      <c r="G98" s="53"/>
      <c r="H98" s="53"/>
      <c r="I98" s="53">
        <v>1</v>
      </c>
      <c r="J98" s="53"/>
      <c r="K98" s="53"/>
      <c r="L98" s="53"/>
      <c r="M98" s="53"/>
      <c r="N98" s="53"/>
      <c r="O98" s="90"/>
      <c r="P98" s="372"/>
      <c r="Q98" s="372"/>
      <c r="R98" s="358"/>
    </row>
    <row r="99" spans="2:18" ht="31.5" customHeight="1" x14ac:dyDescent="0.25">
      <c r="B99" s="92" t="s">
        <v>358</v>
      </c>
      <c r="C99" s="53"/>
      <c r="D99" s="53"/>
      <c r="E99" s="53"/>
      <c r="F99" s="53"/>
      <c r="G99" s="53"/>
      <c r="H99" s="53">
        <v>1</v>
      </c>
      <c r="I99" s="53"/>
      <c r="J99" s="53"/>
      <c r="K99" s="53"/>
      <c r="L99" s="53"/>
      <c r="M99" s="53"/>
      <c r="N99" s="53">
        <v>1</v>
      </c>
      <c r="O99" s="90"/>
      <c r="P99" s="372"/>
      <c r="Q99" s="372"/>
      <c r="R99" s="358"/>
    </row>
    <row r="100" spans="2:18" ht="45" x14ac:dyDescent="0.25">
      <c r="B100" s="92" t="s">
        <v>359</v>
      </c>
      <c r="C100" s="53">
        <v>1</v>
      </c>
      <c r="D100" s="53">
        <v>1</v>
      </c>
      <c r="E100" s="53">
        <v>1</v>
      </c>
      <c r="F100" s="53">
        <v>1</v>
      </c>
      <c r="G100" s="53">
        <v>1</v>
      </c>
      <c r="H100" s="53">
        <v>1</v>
      </c>
      <c r="I100" s="53">
        <v>1</v>
      </c>
      <c r="J100" s="53">
        <v>1</v>
      </c>
      <c r="K100" s="53">
        <v>1</v>
      </c>
      <c r="L100" s="53">
        <v>1</v>
      </c>
      <c r="M100" s="53">
        <v>1</v>
      </c>
      <c r="N100" s="53">
        <v>1</v>
      </c>
      <c r="O100" s="90"/>
      <c r="P100" s="372"/>
      <c r="Q100" s="372"/>
      <c r="R100" s="358"/>
    </row>
    <row r="101" spans="2:18" ht="33.75" customHeight="1" x14ac:dyDescent="0.25">
      <c r="B101" s="92" t="s">
        <v>361</v>
      </c>
      <c r="C101" s="53"/>
      <c r="D101" s="53"/>
      <c r="E101" s="53"/>
      <c r="F101" s="53">
        <v>1</v>
      </c>
      <c r="G101" s="53"/>
      <c r="H101" s="53"/>
      <c r="I101" s="53"/>
      <c r="J101" s="53"/>
      <c r="K101" s="53"/>
      <c r="L101" s="53"/>
      <c r="M101" s="53"/>
      <c r="N101" s="53"/>
      <c r="O101" s="90"/>
      <c r="P101" s="372"/>
      <c r="Q101" s="372"/>
      <c r="R101" s="358"/>
    </row>
    <row r="102" spans="2:18" ht="39" customHeight="1" x14ac:dyDescent="0.25">
      <c r="B102" s="92" t="s">
        <v>364</v>
      </c>
      <c r="C102" s="6"/>
      <c r="D102" s="6"/>
      <c r="E102" s="6"/>
      <c r="F102" s="9">
        <v>1</v>
      </c>
      <c r="G102" s="9"/>
      <c r="H102" s="9"/>
      <c r="I102" s="9"/>
      <c r="J102" s="9"/>
      <c r="K102" s="9"/>
      <c r="L102" s="9"/>
      <c r="M102" s="9"/>
      <c r="N102" s="9"/>
      <c r="O102" s="90"/>
      <c r="P102" s="372"/>
      <c r="Q102" s="372"/>
      <c r="R102" s="358"/>
    </row>
    <row r="103" spans="2:18" ht="60" x14ac:dyDescent="0.25">
      <c r="B103" s="92" t="s">
        <v>366</v>
      </c>
      <c r="C103" s="6"/>
      <c r="D103" s="6"/>
      <c r="E103" s="6"/>
      <c r="F103" s="53"/>
      <c r="G103" s="9"/>
      <c r="H103" s="9"/>
      <c r="I103" s="9">
        <v>1</v>
      </c>
      <c r="J103" s="9"/>
      <c r="K103" s="9"/>
      <c r="L103" s="9"/>
      <c r="M103" s="9"/>
      <c r="N103" s="9"/>
      <c r="O103" s="90"/>
      <c r="P103" s="372"/>
      <c r="Q103" s="372"/>
      <c r="R103" s="358"/>
    </row>
    <row r="104" spans="2:18" ht="41.25" customHeight="1" x14ac:dyDescent="0.25">
      <c r="B104" s="92" t="s">
        <v>369</v>
      </c>
      <c r="C104" s="6"/>
      <c r="D104" s="6"/>
      <c r="E104" s="6"/>
      <c r="F104" s="53">
        <v>1</v>
      </c>
      <c r="G104" s="9"/>
      <c r="H104" s="9"/>
      <c r="I104" s="9"/>
      <c r="J104" s="9"/>
      <c r="K104" s="9">
        <v>1</v>
      </c>
      <c r="L104" s="9"/>
      <c r="M104" s="9"/>
      <c r="N104" s="9"/>
      <c r="O104" s="90"/>
      <c r="P104" s="372"/>
      <c r="Q104" s="372"/>
      <c r="R104" s="358"/>
    </row>
    <row r="105" spans="2:18" ht="60" x14ac:dyDescent="0.25">
      <c r="B105" s="92" t="s">
        <v>371</v>
      </c>
      <c r="C105" s="6"/>
      <c r="D105" s="6"/>
      <c r="E105" s="6"/>
      <c r="F105" s="9"/>
      <c r="G105" s="9"/>
      <c r="H105" s="9">
        <v>1</v>
      </c>
      <c r="I105" s="9"/>
      <c r="J105" s="9"/>
      <c r="K105" s="9"/>
      <c r="L105" s="9"/>
      <c r="M105" s="9"/>
      <c r="N105" s="9">
        <v>1</v>
      </c>
      <c r="O105" s="90"/>
      <c r="P105" s="372"/>
      <c r="Q105" s="372"/>
      <c r="R105" s="358"/>
    </row>
    <row r="106" spans="2:18" ht="60" x14ac:dyDescent="0.25">
      <c r="B106" s="92" t="s">
        <v>373</v>
      </c>
      <c r="C106" s="6"/>
      <c r="D106" s="6"/>
      <c r="E106" s="6"/>
      <c r="F106" s="9"/>
      <c r="G106" s="9"/>
      <c r="H106" s="9"/>
      <c r="I106" s="9">
        <v>1</v>
      </c>
      <c r="J106" s="9"/>
      <c r="K106" s="9"/>
      <c r="L106" s="9"/>
      <c r="M106" s="9"/>
      <c r="N106" s="9">
        <v>1</v>
      </c>
      <c r="O106" s="90"/>
      <c r="P106" s="372"/>
      <c r="Q106" s="372"/>
      <c r="R106" s="358"/>
    </row>
    <row r="107" spans="2:18" ht="45" x14ac:dyDescent="0.25">
      <c r="B107" s="92" t="s">
        <v>376</v>
      </c>
      <c r="C107" s="6"/>
      <c r="D107" s="6"/>
      <c r="E107" s="6"/>
      <c r="F107" s="9"/>
      <c r="G107" s="9"/>
      <c r="H107" s="9"/>
      <c r="I107" s="9"/>
      <c r="J107" s="9"/>
      <c r="K107" s="9">
        <v>1</v>
      </c>
      <c r="L107" s="9">
        <v>1</v>
      </c>
      <c r="M107" s="9"/>
      <c r="N107" s="9"/>
      <c r="O107" s="90"/>
      <c r="P107" s="372"/>
      <c r="Q107" s="372"/>
      <c r="R107" s="358"/>
    </row>
    <row r="108" spans="2:18" ht="75" x14ac:dyDescent="0.25">
      <c r="B108" s="92" t="s">
        <v>379</v>
      </c>
      <c r="C108" s="6"/>
      <c r="D108" s="6"/>
      <c r="E108" s="6"/>
      <c r="F108" s="9"/>
      <c r="G108" s="9"/>
      <c r="H108" s="9"/>
      <c r="I108" s="9"/>
      <c r="J108" s="9"/>
      <c r="K108" s="9">
        <v>1</v>
      </c>
      <c r="L108" s="9">
        <v>1</v>
      </c>
      <c r="M108" s="9"/>
      <c r="N108" s="9"/>
      <c r="O108" s="90"/>
      <c r="P108" s="372"/>
      <c r="Q108" s="372"/>
      <c r="R108" s="358"/>
    </row>
    <row r="109" spans="2:18" ht="45" x14ac:dyDescent="0.25">
      <c r="B109" s="92" t="s">
        <v>382</v>
      </c>
      <c r="C109" s="6"/>
      <c r="D109" s="6"/>
      <c r="E109" s="6"/>
      <c r="F109" s="9"/>
      <c r="G109" s="9"/>
      <c r="H109" s="9"/>
      <c r="I109" s="9"/>
      <c r="J109" s="9"/>
      <c r="K109" s="9">
        <v>1</v>
      </c>
      <c r="L109" s="9">
        <v>1</v>
      </c>
      <c r="M109" s="9"/>
      <c r="N109" s="9"/>
      <c r="O109" s="90"/>
      <c r="P109" s="372"/>
      <c r="Q109" s="372"/>
      <c r="R109" s="358"/>
    </row>
    <row r="110" spans="2:18" ht="45" x14ac:dyDescent="0.25">
      <c r="B110" s="92" t="s">
        <v>385</v>
      </c>
      <c r="C110" s="6">
        <v>1</v>
      </c>
      <c r="D110" s="6"/>
      <c r="E110" s="6"/>
      <c r="F110" s="9"/>
      <c r="G110" s="9"/>
      <c r="H110" s="9"/>
      <c r="I110" s="9"/>
      <c r="J110" s="9"/>
      <c r="K110" s="9"/>
      <c r="L110" s="9"/>
      <c r="M110" s="9"/>
      <c r="N110" s="9">
        <v>1</v>
      </c>
      <c r="O110" s="90"/>
      <c r="P110" s="372"/>
      <c r="Q110" s="372"/>
      <c r="R110" s="358"/>
    </row>
    <row r="111" spans="2:18" ht="60" x14ac:dyDescent="0.25">
      <c r="B111" s="92" t="s">
        <v>388</v>
      </c>
      <c r="C111" s="6">
        <v>1</v>
      </c>
      <c r="D111" s="6"/>
      <c r="E111" s="6"/>
      <c r="F111" s="9"/>
      <c r="G111" s="9"/>
      <c r="H111" s="9"/>
      <c r="I111" s="9"/>
      <c r="J111" s="9"/>
      <c r="K111" s="9"/>
      <c r="L111" s="9"/>
      <c r="M111" s="9"/>
      <c r="N111" s="9">
        <v>1</v>
      </c>
      <c r="O111" s="90"/>
      <c r="P111" s="372"/>
      <c r="Q111" s="372"/>
      <c r="R111" s="358"/>
    </row>
    <row r="112" spans="2:18" ht="45" x14ac:dyDescent="0.25">
      <c r="B112" s="92" t="s">
        <v>390</v>
      </c>
      <c r="C112" s="6">
        <v>1</v>
      </c>
      <c r="D112" s="6"/>
      <c r="E112" s="6"/>
      <c r="F112" s="9"/>
      <c r="G112" s="9"/>
      <c r="H112" s="9"/>
      <c r="I112" s="9"/>
      <c r="J112" s="9"/>
      <c r="K112" s="9"/>
      <c r="L112" s="9"/>
      <c r="M112" s="9"/>
      <c r="N112" s="9">
        <v>1</v>
      </c>
      <c r="O112" s="90"/>
      <c r="P112" s="372"/>
      <c r="Q112" s="372"/>
      <c r="R112" s="358"/>
    </row>
    <row r="113" spans="2:18" ht="45" x14ac:dyDescent="0.25">
      <c r="B113" s="92" t="s">
        <v>392</v>
      </c>
      <c r="C113" s="6">
        <v>1</v>
      </c>
      <c r="D113" s="6"/>
      <c r="E113" s="6"/>
      <c r="F113" s="9"/>
      <c r="G113" s="9"/>
      <c r="H113" s="9"/>
      <c r="I113" s="9"/>
      <c r="J113" s="9"/>
      <c r="K113" s="9"/>
      <c r="L113" s="9"/>
      <c r="M113" s="9"/>
      <c r="N113" s="9">
        <v>1</v>
      </c>
      <c r="O113" s="90"/>
      <c r="P113" s="372"/>
      <c r="Q113" s="372"/>
      <c r="R113" s="358"/>
    </row>
    <row r="114" spans="2:18" ht="33.75" customHeight="1" x14ac:dyDescent="0.25">
      <c r="B114" s="92" t="s">
        <v>394</v>
      </c>
      <c r="C114" s="6">
        <v>1</v>
      </c>
      <c r="D114" s="6"/>
      <c r="E114" s="6"/>
      <c r="F114" s="9"/>
      <c r="G114" s="9"/>
      <c r="H114" s="9"/>
      <c r="I114" s="9"/>
      <c r="J114" s="9"/>
      <c r="K114" s="9"/>
      <c r="L114" s="9"/>
      <c r="M114" s="9"/>
      <c r="N114" s="9">
        <v>1</v>
      </c>
      <c r="O114" s="90"/>
      <c r="P114" s="372"/>
      <c r="Q114" s="372"/>
      <c r="R114" s="358"/>
    </row>
    <row r="115" spans="2:18" ht="45" x14ac:dyDescent="0.25">
      <c r="B115" s="92" t="s">
        <v>396</v>
      </c>
      <c r="C115" s="6"/>
      <c r="D115" s="6"/>
      <c r="E115" s="6"/>
      <c r="F115" s="9"/>
      <c r="G115" s="9"/>
      <c r="H115" s="9">
        <v>1</v>
      </c>
      <c r="I115" s="9"/>
      <c r="J115" s="9"/>
      <c r="K115" s="9"/>
      <c r="L115" s="9"/>
      <c r="M115" s="9"/>
      <c r="N115" s="9">
        <v>1</v>
      </c>
      <c r="O115" s="90"/>
      <c r="P115" s="372"/>
      <c r="Q115" s="372"/>
      <c r="R115" s="358"/>
    </row>
    <row r="116" spans="2:18" ht="45" x14ac:dyDescent="0.25">
      <c r="B116" s="92" t="s">
        <v>398</v>
      </c>
      <c r="C116" s="6"/>
      <c r="D116" s="6"/>
      <c r="E116" s="6"/>
      <c r="F116" s="9"/>
      <c r="G116" s="9"/>
      <c r="H116" s="9"/>
      <c r="I116" s="9">
        <v>1</v>
      </c>
      <c r="J116" s="9"/>
      <c r="K116" s="9"/>
      <c r="L116" s="9"/>
      <c r="M116" s="9"/>
      <c r="N116" s="9">
        <v>1</v>
      </c>
      <c r="O116" s="90"/>
      <c r="P116" s="372"/>
      <c r="Q116" s="372"/>
      <c r="R116" s="358"/>
    </row>
    <row r="117" spans="2:18" ht="90" x14ac:dyDescent="0.25">
      <c r="B117" s="92" t="s">
        <v>401</v>
      </c>
      <c r="C117" s="6"/>
      <c r="D117" s="6"/>
      <c r="E117" s="6"/>
      <c r="F117" s="9"/>
      <c r="G117" s="9"/>
      <c r="H117" s="9"/>
      <c r="I117" s="9">
        <v>1</v>
      </c>
      <c r="J117" s="9"/>
      <c r="K117" s="9"/>
      <c r="L117" s="9"/>
      <c r="M117" s="9"/>
      <c r="N117" s="9">
        <v>1</v>
      </c>
      <c r="O117" s="90"/>
      <c r="P117" s="372"/>
      <c r="Q117" s="372"/>
      <c r="R117" s="358"/>
    </row>
    <row r="118" spans="2:18" ht="90" x14ac:dyDescent="0.25">
      <c r="B118" s="92" t="s">
        <v>403</v>
      </c>
      <c r="C118" s="6"/>
      <c r="D118" s="6"/>
      <c r="E118" s="6"/>
      <c r="F118" s="9"/>
      <c r="G118" s="9"/>
      <c r="H118" s="9">
        <v>1</v>
      </c>
      <c r="I118" s="9"/>
      <c r="J118" s="9"/>
      <c r="K118" s="9"/>
      <c r="L118" s="9"/>
      <c r="M118" s="9"/>
      <c r="N118" s="9">
        <v>1</v>
      </c>
      <c r="O118" s="90"/>
      <c r="P118" s="372"/>
      <c r="Q118" s="372"/>
      <c r="R118" s="358"/>
    </row>
    <row r="119" spans="2:18" ht="45" x14ac:dyDescent="0.25">
      <c r="B119" s="92" t="s">
        <v>405</v>
      </c>
      <c r="C119" s="6"/>
      <c r="D119" s="6"/>
      <c r="E119" s="6"/>
      <c r="F119" s="9"/>
      <c r="G119" s="9"/>
      <c r="H119" s="9"/>
      <c r="I119" s="9"/>
      <c r="J119" s="9"/>
      <c r="K119" s="9"/>
      <c r="L119" s="9"/>
      <c r="M119" s="9"/>
      <c r="N119" s="9"/>
      <c r="O119" s="90"/>
      <c r="P119" s="372"/>
      <c r="Q119" s="372"/>
      <c r="R119" s="358"/>
    </row>
    <row r="120" spans="2:18" ht="60" x14ac:dyDescent="0.25">
      <c r="B120" s="92" t="s">
        <v>406</v>
      </c>
      <c r="C120" s="6"/>
      <c r="D120" s="6"/>
      <c r="E120" s="6"/>
      <c r="F120" s="9"/>
      <c r="G120" s="9"/>
      <c r="H120" s="9">
        <v>1</v>
      </c>
      <c r="I120" s="9"/>
      <c r="J120" s="9"/>
      <c r="K120" s="9"/>
      <c r="L120" s="9"/>
      <c r="M120" s="9"/>
      <c r="N120" s="9">
        <v>1</v>
      </c>
      <c r="O120" s="90"/>
      <c r="P120" s="372"/>
      <c r="Q120" s="372"/>
      <c r="R120" s="358"/>
    </row>
    <row r="121" spans="2:18" ht="27" customHeight="1" x14ac:dyDescent="0.25">
      <c r="B121" s="92" t="s">
        <v>408</v>
      </c>
      <c r="C121" s="6"/>
      <c r="D121" s="6"/>
      <c r="E121" s="6"/>
      <c r="F121" s="9"/>
      <c r="G121" s="9"/>
      <c r="H121" s="9"/>
      <c r="I121" s="9"/>
      <c r="J121" s="9"/>
      <c r="K121" s="9"/>
      <c r="L121" s="9"/>
      <c r="M121" s="9"/>
      <c r="N121" s="9"/>
      <c r="O121" s="90"/>
      <c r="P121" s="372"/>
      <c r="Q121" s="372"/>
      <c r="R121" s="358"/>
    </row>
    <row r="122" spans="2:18" ht="45" x14ac:dyDescent="0.25">
      <c r="B122" s="92" t="s">
        <v>410</v>
      </c>
      <c r="C122" s="6"/>
      <c r="D122" s="6"/>
      <c r="E122" s="6"/>
      <c r="F122" s="9"/>
      <c r="G122" s="9"/>
      <c r="H122" s="9"/>
      <c r="I122" s="9"/>
      <c r="J122" s="9"/>
      <c r="K122" s="9">
        <v>1</v>
      </c>
      <c r="L122" s="9"/>
      <c r="M122" s="9"/>
      <c r="N122" s="9">
        <v>1</v>
      </c>
      <c r="O122" s="90"/>
      <c r="P122" s="372"/>
      <c r="Q122" s="372"/>
      <c r="R122" s="358"/>
    </row>
    <row r="123" spans="2:18" ht="45" x14ac:dyDescent="0.25">
      <c r="B123" s="92" t="s">
        <v>412</v>
      </c>
      <c r="C123" s="6"/>
      <c r="D123" s="6"/>
      <c r="E123" s="6"/>
      <c r="F123" s="9"/>
      <c r="G123" s="9"/>
      <c r="H123" s="9"/>
      <c r="I123" s="9"/>
      <c r="J123" s="9"/>
      <c r="K123" s="9">
        <v>1</v>
      </c>
      <c r="L123" s="9"/>
      <c r="M123" s="9"/>
      <c r="N123" s="9">
        <v>1</v>
      </c>
      <c r="O123" s="90"/>
      <c r="P123" s="372"/>
      <c r="Q123" s="372"/>
      <c r="R123" s="358"/>
    </row>
    <row r="124" spans="2:18" ht="75" x14ac:dyDescent="0.25">
      <c r="B124" s="92" t="s">
        <v>414</v>
      </c>
      <c r="C124" s="6">
        <v>1</v>
      </c>
      <c r="D124" s="6">
        <v>1</v>
      </c>
      <c r="E124" s="6">
        <v>1</v>
      </c>
      <c r="F124" s="9">
        <v>1</v>
      </c>
      <c r="G124" s="9">
        <v>1</v>
      </c>
      <c r="H124" s="9">
        <v>1</v>
      </c>
      <c r="I124" s="9">
        <v>1</v>
      </c>
      <c r="J124" s="9">
        <v>1</v>
      </c>
      <c r="K124" s="9">
        <v>1</v>
      </c>
      <c r="L124" s="9">
        <v>1</v>
      </c>
      <c r="M124" s="9">
        <v>1</v>
      </c>
      <c r="N124" s="9">
        <v>1</v>
      </c>
      <c r="O124" s="90"/>
      <c r="P124" s="372"/>
      <c r="Q124" s="372"/>
      <c r="R124" s="358"/>
    </row>
    <row r="125" spans="2:18" ht="90" x14ac:dyDescent="0.25">
      <c r="B125" s="92" t="s">
        <v>416</v>
      </c>
      <c r="C125" s="6">
        <v>1</v>
      </c>
      <c r="D125" s="6"/>
      <c r="E125" s="6"/>
      <c r="F125" s="9"/>
      <c r="G125" s="9"/>
      <c r="H125" s="9"/>
      <c r="I125" s="9"/>
      <c r="J125" s="9"/>
      <c r="K125" s="9"/>
      <c r="L125" s="9"/>
      <c r="M125" s="9"/>
      <c r="N125" s="9">
        <v>1</v>
      </c>
      <c r="O125" s="90"/>
      <c r="P125" s="372"/>
      <c r="Q125" s="372"/>
      <c r="R125" s="358"/>
    </row>
    <row r="126" spans="2:18" ht="15.75" x14ac:dyDescent="0.25">
      <c r="B126" s="364"/>
      <c r="C126" s="365"/>
      <c r="D126" s="365"/>
      <c r="E126" s="365"/>
      <c r="F126" s="365"/>
      <c r="G126" s="365"/>
      <c r="H126" s="365"/>
      <c r="I126" s="365"/>
      <c r="J126" s="365"/>
      <c r="K126" s="365"/>
      <c r="L126" s="365"/>
      <c r="M126" s="365"/>
      <c r="N126" s="365"/>
      <c r="O126" s="365"/>
      <c r="P126" s="365"/>
      <c r="Q126" s="365"/>
      <c r="R126" s="366"/>
    </row>
    <row r="127" spans="2:18" ht="31.5" x14ac:dyDescent="0.25">
      <c r="B127" s="170" t="s">
        <v>760</v>
      </c>
      <c r="C127" s="53"/>
      <c r="D127" s="53"/>
      <c r="E127" s="53"/>
      <c r="F127" s="180"/>
      <c r="G127" s="180"/>
      <c r="H127" s="180"/>
      <c r="I127" s="53"/>
      <c r="J127" s="53"/>
      <c r="K127" s="53"/>
      <c r="L127" s="53"/>
      <c r="M127" s="53"/>
      <c r="N127" s="53"/>
      <c r="O127" s="10"/>
      <c r="P127" s="6"/>
      <c r="Q127" s="6"/>
      <c r="R127" s="54"/>
    </row>
    <row r="128" spans="2:18" ht="45" customHeight="1" x14ac:dyDescent="0.25">
      <c r="B128" s="101" t="s">
        <v>423</v>
      </c>
      <c r="C128" s="53">
        <v>1</v>
      </c>
      <c r="D128" s="53"/>
      <c r="E128" s="53"/>
      <c r="F128" s="53"/>
      <c r="G128" s="53"/>
      <c r="H128" s="53"/>
      <c r="I128" s="53"/>
      <c r="J128" s="53"/>
      <c r="K128" s="53"/>
      <c r="L128" s="53"/>
      <c r="M128" s="53"/>
      <c r="N128" s="53"/>
      <c r="O128" s="10"/>
      <c r="P128" s="377"/>
      <c r="Q128" s="374" t="s">
        <v>428</v>
      </c>
      <c r="R128" s="371" t="s">
        <v>429</v>
      </c>
    </row>
    <row r="129" spans="2:18" x14ac:dyDescent="0.25">
      <c r="B129" s="101" t="s">
        <v>430</v>
      </c>
      <c r="C129" s="53">
        <v>1350</v>
      </c>
      <c r="D129" s="53">
        <v>1400</v>
      </c>
      <c r="E129" s="53">
        <v>1350</v>
      </c>
      <c r="F129" s="53">
        <v>1450</v>
      </c>
      <c r="G129" s="53">
        <v>1450</v>
      </c>
      <c r="H129" s="53">
        <v>1500</v>
      </c>
      <c r="I129" s="53">
        <v>1550</v>
      </c>
      <c r="J129" s="53">
        <v>1600</v>
      </c>
      <c r="K129" s="53">
        <v>1725</v>
      </c>
      <c r="L129" s="53">
        <v>1350</v>
      </c>
      <c r="M129" s="53">
        <v>1205</v>
      </c>
      <c r="N129" s="53">
        <v>950</v>
      </c>
      <c r="O129" s="373">
        <v>34002743.7190632</v>
      </c>
      <c r="P129" s="377"/>
      <c r="Q129" s="374"/>
      <c r="R129" s="371"/>
    </row>
    <row r="130" spans="2:18" x14ac:dyDescent="0.25">
      <c r="B130" s="101" t="s">
        <v>433</v>
      </c>
      <c r="C130" s="53">
        <v>332</v>
      </c>
      <c r="D130" s="53">
        <v>340</v>
      </c>
      <c r="E130" s="53">
        <v>352</v>
      </c>
      <c r="F130" s="53">
        <v>362</v>
      </c>
      <c r="G130" s="53">
        <v>355</v>
      </c>
      <c r="H130" s="53">
        <v>345</v>
      </c>
      <c r="I130" s="53">
        <v>342</v>
      </c>
      <c r="J130" s="53">
        <v>345</v>
      </c>
      <c r="K130" s="53">
        <v>332</v>
      </c>
      <c r="L130" s="53">
        <v>355</v>
      </c>
      <c r="M130" s="53">
        <v>340</v>
      </c>
      <c r="N130" s="53">
        <v>295</v>
      </c>
      <c r="O130" s="373"/>
      <c r="P130" s="377"/>
      <c r="Q130" s="374"/>
      <c r="R130" s="371"/>
    </row>
    <row r="131" spans="2:18" ht="27" customHeight="1" x14ac:dyDescent="0.25">
      <c r="B131" s="101" t="s">
        <v>436</v>
      </c>
      <c r="C131" s="53">
        <v>152</v>
      </c>
      <c r="D131" s="53">
        <v>158</v>
      </c>
      <c r="E131" s="53">
        <v>182</v>
      </c>
      <c r="F131" s="53">
        <v>180</v>
      </c>
      <c r="G131" s="53">
        <v>160</v>
      </c>
      <c r="H131" s="53">
        <v>162</v>
      </c>
      <c r="I131" s="53">
        <v>168</v>
      </c>
      <c r="J131" s="53">
        <v>165</v>
      </c>
      <c r="K131" s="53">
        <v>162</v>
      </c>
      <c r="L131" s="53">
        <v>154</v>
      </c>
      <c r="M131" s="53">
        <v>125</v>
      </c>
      <c r="N131" s="53">
        <v>102</v>
      </c>
      <c r="O131" s="373"/>
      <c r="P131" s="377"/>
      <c r="Q131" s="374"/>
      <c r="R131" s="371"/>
    </row>
    <row r="132" spans="2:18" ht="28.5" customHeight="1" x14ac:dyDescent="0.25">
      <c r="B132" s="101" t="s">
        <v>439</v>
      </c>
      <c r="C132" s="53">
        <v>218</v>
      </c>
      <c r="D132" s="53">
        <v>228</v>
      </c>
      <c r="E132" s="53">
        <v>248</v>
      </c>
      <c r="F132" s="53">
        <v>245</v>
      </c>
      <c r="G132" s="53">
        <v>235</v>
      </c>
      <c r="H132" s="53">
        <v>226</v>
      </c>
      <c r="I132" s="53">
        <v>237</v>
      </c>
      <c r="J132" s="53">
        <v>243</v>
      </c>
      <c r="K132" s="53">
        <v>224</v>
      </c>
      <c r="L132" s="53">
        <v>231</v>
      </c>
      <c r="M132" s="53">
        <v>210</v>
      </c>
      <c r="N132" s="53">
        <v>205</v>
      </c>
      <c r="O132" s="373"/>
      <c r="P132" s="377"/>
      <c r="Q132" s="374"/>
      <c r="R132" s="371"/>
    </row>
    <row r="133" spans="2:18" ht="27" customHeight="1" x14ac:dyDescent="0.25">
      <c r="B133" s="101" t="s">
        <v>441</v>
      </c>
      <c r="C133" s="53">
        <v>165</v>
      </c>
      <c r="D133" s="53">
        <v>178</v>
      </c>
      <c r="E133" s="53">
        <v>182</v>
      </c>
      <c r="F133" s="53">
        <v>184</v>
      </c>
      <c r="G133" s="53">
        <v>175</v>
      </c>
      <c r="H133" s="53">
        <v>171</v>
      </c>
      <c r="I133" s="53">
        <v>174</v>
      </c>
      <c r="J133" s="53">
        <v>178</v>
      </c>
      <c r="K133" s="53">
        <v>165</v>
      </c>
      <c r="L133" s="53">
        <v>188</v>
      </c>
      <c r="M133" s="53">
        <v>174</v>
      </c>
      <c r="N133" s="53">
        <v>160</v>
      </c>
      <c r="O133" s="373"/>
      <c r="P133" s="377"/>
      <c r="Q133" s="374"/>
      <c r="R133" s="371"/>
    </row>
    <row r="134" spans="2:18" ht="29.25" customHeight="1" x14ac:dyDescent="0.25">
      <c r="B134" s="101" t="s">
        <v>443</v>
      </c>
      <c r="C134" s="53">
        <v>135</v>
      </c>
      <c r="D134" s="53">
        <v>142</v>
      </c>
      <c r="E134" s="53">
        <v>148</v>
      </c>
      <c r="F134" s="53">
        <v>135</v>
      </c>
      <c r="G134" s="53">
        <v>138</v>
      </c>
      <c r="H134" s="53">
        <v>148</v>
      </c>
      <c r="I134" s="53">
        <v>132</v>
      </c>
      <c r="J134" s="53">
        <v>136</v>
      </c>
      <c r="K134" s="53">
        <v>131</v>
      </c>
      <c r="L134" s="53">
        <v>134</v>
      </c>
      <c r="M134" s="53">
        <v>164</v>
      </c>
      <c r="N134" s="53">
        <v>104</v>
      </c>
      <c r="O134" s="373"/>
      <c r="P134" s="377"/>
      <c r="Q134" s="374"/>
      <c r="R134" s="371"/>
    </row>
    <row r="135" spans="2:18" x14ac:dyDescent="0.25">
      <c r="B135" s="101" t="s">
        <v>444</v>
      </c>
      <c r="C135" s="53"/>
      <c r="D135" s="53"/>
      <c r="E135" s="53">
        <v>2</v>
      </c>
      <c r="F135" s="53"/>
      <c r="G135" s="53">
        <v>2</v>
      </c>
      <c r="H135" s="53"/>
      <c r="I135" s="53"/>
      <c r="J135" s="53"/>
      <c r="K135" s="53">
        <v>2</v>
      </c>
      <c r="L135" s="53"/>
      <c r="M135" s="53">
        <v>2</v>
      </c>
      <c r="N135" s="53"/>
      <c r="O135" s="373"/>
      <c r="P135" s="377"/>
      <c r="Q135" s="374"/>
      <c r="R135" s="371"/>
    </row>
    <row r="136" spans="2:18" x14ac:dyDescent="0.25">
      <c r="B136" s="101" t="s">
        <v>447</v>
      </c>
      <c r="C136" s="53"/>
      <c r="D136" s="53"/>
      <c r="E136" s="53"/>
      <c r="F136" s="53">
        <v>4</v>
      </c>
      <c r="G136" s="53"/>
      <c r="H136" s="53"/>
      <c r="I136" s="53">
        <v>1</v>
      </c>
      <c r="J136" s="53"/>
      <c r="K136" s="53"/>
      <c r="L136" s="53">
        <v>1</v>
      </c>
      <c r="M136" s="53"/>
      <c r="N136" s="53"/>
      <c r="O136" s="373"/>
      <c r="P136" s="377"/>
      <c r="Q136" s="374"/>
      <c r="R136" s="371"/>
    </row>
    <row r="137" spans="2:18" x14ac:dyDescent="0.25">
      <c r="B137" s="101" t="s">
        <v>450</v>
      </c>
      <c r="C137" s="53">
        <v>81</v>
      </c>
      <c r="D137" s="53">
        <v>84</v>
      </c>
      <c r="E137" s="53">
        <v>86</v>
      </c>
      <c r="F137" s="53">
        <v>92</v>
      </c>
      <c r="G137" s="53">
        <v>94</v>
      </c>
      <c r="H137" s="53">
        <v>88</v>
      </c>
      <c r="I137" s="53">
        <v>76</v>
      </c>
      <c r="J137" s="53">
        <v>74</v>
      </c>
      <c r="K137" s="53">
        <v>82</v>
      </c>
      <c r="L137" s="53">
        <v>84</v>
      </c>
      <c r="M137" s="53">
        <v>88</v>
      </c>
      <c r="N137" s="53">
        <v>82</v>
      </c>
      <c r="O137" s="373"/>
      <c r="P137" s="377"/>
      <c r="Q137" s="374"/>
      <c r="R137" s="371"/>
    </row>
    <row r="138" spans="2:18" ht="15.75" x14ac:dyDescent="0.25">
      <c r="B138" s="103"/>
      <c r="C138" s="53"/>
      <c r="D138" s="53"/>
      <c r="E138" s="53"/>
      <c r="F138" s="53"/>
      <c r="G138" s="53"/>
      <c r="H138" s="53"/>
      <c r="I138" s="53"/>
      <c r="J138" s="53"/>
      <c r="K138" s="53"/>
      <c r="L138" s="53"/>
      <c r="M138" s="53"/>
      <c r="N138" s="53"/>
      <c r="O138" s="373"/>
      <c r="P138" s="6"/>
      <c r="Q138" s="6"/>
      <c r="R138" s="54"/>
    </row>
    <row r="139" spans="2:18" ht="47.25" x14ac:dyDescent="0.25">
      <c r="B139" s="170" t="s">
        <v>761</v>
      </c>
      <c r="C139" s="53"/>
      <c r="D139" s="53"/>
      <c r="E139" s="53"/>
      <c r="F139" s="53"/>
      <c r="G139" s="53"/>
      <c r="H139" s="53"/>
      <c r="I139" s="53"/>
      <c r="J139" s="53"/>
      <c r="K139" s="53"/>
      <c r="L139" s="53"/>
      <c r="M139" s="53"/>
      <c r="N139" s="53"/>
      <c r="O139" s="10"/>
      <c r="P139" s="6"/>
      <c r="Q139" s="6"/>
      <c r="R139" s="54"/>
    </row>
    <row r="140" spans="2:18" ht="70.5" customHeight="1" x14ac:dyDescent="0.25">
      <c r="B140" s="101" t="s">
        <v>456</v>
      </c>
      <c r="C140" s="53"/>
      <c r="D140" s="53"/>
      <c r="E140" s="53"/>
      <c r="F140" s="53">
        <v>1</v>
      </c>
      <c r="G140" s="53">
        <v>1</v>
      </c>
      <c r="H140" s="53">
        <v>1</v>
      </c>
      <c r="I140" s="53"/>
      <c r="J140" s="53">
        <v>1</v>
      </c>
      <c r="K140" s="53">
        <v>1</v>
      </c>
      <c r="L140" s="53"/>
      <c r="M140" s="53"/>
      <c r="N140" s="53"/>
      <c r="O140" s="375">
        <f>+[2]MF!$M$6</f>
        <v>2351663.9999999995</v>
      </c>
      <c r="P140" s="6"/>
      <c r="Q140" s="259" t="s">
        <v>460</v>
      </c>
      <c r="R140" s="371" t="s">
        <v>429</v>
      </c>
    </row>
    <row r="141" spans="2:18" ht="92.25" customHeight="1" x14ac:dyDescent="0.25">
      <c r="B141" s="101" t="s">
        <v>461</v>
      </c>
      <c r="C141" s="53">
        <v>0</v>
      </c>
      <c r="D141" s="53">
        <v>10</v>
      </c>
      <c r="E141" s="53">
        <v>25</v>
      </c>
      <c r="F141" s="53">
        <v>25</v>
      </c>
      <c r="G141" s="53">
        <v>30</v>
      </c>
      <c r="H141" s="53">
        <v>30</v>
      </c>
      <c r="I141" s="53">
        <v>25</v>
      </c>
      <c r="J141" s="53">
        <v>25</v>
      </c>
      <c r="K141" s="53">
        <v>10</v>
      </c>
      <c r="L141" s="53">
        <v>10</v>
      </c>
      <c r="M141" s="53">
        <v>5</v>
      </c>
      <c r="N141" s="53">
        <v>0</v>
      </c>
      <c r="O141" s="268"/>
      <c r="P141" s="6"/>
      <c r="Q141" s="259"/>
      <c r="R141" s="371"/>
    </row>
    <row r="142" spans="2:18" ht="138" customHeight="1" x14ac:dyDescent="0.25">
      <c r="B142" s="101" t="s">
        <v>463</v>
      </c>
      <c r="C142" s="53">
        <v>0</v>
      </c>
      <c r="D142" s="53">
        <v>10</v>
      </c>
      <c r="E142" s="53">
        <v>25</v>
      </c>
      <c r="F142" s="53">
        <v>25</v>
      </c>
      <c r="G142" s="53">
        <v>30</v>
      </c>
      <c r="H142" s="53">
        <v>30</v>
      </c>
      <c r="I142" s="53">
        <v>25</v>
      </c>
      <c r="J142" s="53">
        <v>30</v>
      </c>
      <c r="K142" s="53">
        <v>15</v>
      </c>
      <c r="L142" s="53">
        <v>13</v>
      </c>
      <c r="M142" s="53">
        <v>5</v>
      </c>
      <c r="N142" s="53">
        <v>5</v>
      </c>
      <c r="O142" s="268"/>
      <c r="P142" s="6"/>
      <c r="Q142" s="259"/>
      <c r="R142" s="371"/>
    </row>
    <row r="143" spans="2:18" ht="15.75" x14ac:dyDescent="0.25">
      <c r="B143" s="170"/>
      <c r="C143" s="53"/>
      <c r="D143" s="53"/>
      <c r="E143" s="53"/>
      <c r="F143" s="53"/>
      <c r="G143" s="53"/>
      <c r="H143" s="53"/>
      <c r="I143" s="53"/>
      <c r="J143" s="53"/>
      <c r="K143" s="53"/>
      <c r="L143" s="53"/>
      <c r="M143" s="53"/>
      <c r="N143" s="53"/>
      <c r="O143" s="10"/>
      <c r="P143" s="6"/>
      <c r="Q143" s="6"/>
      <c r="R143" s="54"/>
    </row>
    <row r="144" spans="2:18" ht="31.5" x14ac:dyDescent="0.25">
      <c r="B144" s="170" t="s">
        <v>762</v>
      </c>
      <c r="C144" s="53"/>
      <c r="D144" s="53"/>
      <c r="E144" s="53"/>
      <c r="F144" s="53"/>
      <c r="G144" s="53"/>
      <c r="H144" s="53"/>
      <c r="I144" s="53"/>
      <c r="J144" s="53"/>
      <c r="K144" s="53"/>
      <c r="L144" s="53"/>
      <c r="M144" s="53"/>
      <c r="N144" s="53"/>
      <c r="O144" s="10"/>
      <c r="P144" s="6"/>
      <c r="Q144" s="6"/>
      <c r="R144" s="54"/>
    </row>
    <row r="145" spans="2:18" ht="47.25" x14ac:dyDescent="0.25">
      <c r="B145" s="170" t="s">
        <v>469</v>
      </c>
      <c r="C145" s="53"/>
      <c r="D145" s="53"/>
      <c r="E145" s="53"/>
      <c r="F145" s="53"/>
      <c r="G145" s="53"/>
      <c r="H145" s="53"/>
      <c r="I145" s="53"/>
      <c r="J145" s="53"/>
      <c r="K145" s="53"/>
      <c r="L145" s="53"/>
      <c r="M145" s="53"/>
      <c r="N145" s="53"/>
      <c r="O145" s="10"/>
      <c r="P145" s="6"/>
      <c r="Q145" s="6"/>
      <c r="R145" s="54"/>
    </row>
    <row r="146" spans="2:18" ht="75" x14ac:dyDescent="0.25">
      <c r="B146" s="103" t="s">
        <v>471</v>
      </c>
      <c r="C146" s="53"/>
      <c r="D146" s="53"/>
      <c r="E146" s="181"/>
      <c r="F146" s="181">
        <v>100000</v>
      </c>
      <c r="G146" s="181">
        <v>175000</v>
      </c>
      <c r="H146" s="181">
        <v>125000</v>
      </c>
      <c r="I146" s="181">
        <v>200000</v>
      </c>
      <c r="J146" s="181">
        <v>200000</v>
      </c>
      <c r="K146" s="181">
        <v>200000</v>
      </c>
      <c r="L146" s="181">
        <v>100000</v>
      </c>
      <c r="M146" s="181">
        <v>100000</v>
      </c>
      <c r="N146" s="53">
        <v>100000</v>
      </c>
      <c r="O146" s="121">
        <v>13000000</v>
      </c>
      <c r="P146" s="10"/>
      <c r="Q146" s="7"/>
      <c r="R146" s="102" t="s">
        <v>476</v>
      </c>
    </row>
    <row r="147" spans="2:18" ht="409.5" x14ac:dyDescent="0.25">
      <c r="B147" s="103" t="s">
        <v>477</v>
      </c>
      <c r="C147" s="53">
        <f>650000*1.5</f>
        <v>975000</v>
      </c>
      <c r="D147" s="53">
        <f>300000*1.5</f>
        <v>450000</v>
      </c>
      <c r="E147" s="53">
        <f>106929*1.5</f>
        <v>160393.5</v>
      </c>
      <c r="F147" s="53">
        <f>500000*1.5</f>
        <v>750000</v>
      </c>
      <c r="G147" s="53">
        <f>1000000*1.5</f>
        <v>1500000</v>
      </c>
      <c r="H147" s="53">
        <f>496422*1.5</f>
        <v>744633</v>
      </c>
      <c r="I147" s="53">
        <f>106929*1.5</f>
        <v>160393.5</v>
      </c>
      <c r="J147" s="53">
        <f>300000*1.5</f>
        <v>450000</v>
      </c>
      <c r="K147" s="53">
        <f>650000*1.5</f>
        <v>975000</v>
      </c>
      <c r="L147" s="53">
        <f>496422*1.5</f>
        <v>744633</v>
      </c>
      <c r="M147" s="53">
        <f>1000000*1.5</f>
        <v>1500000</v>
      </c>
      <c r="N147" s="53">
        <f>500000*1.5</f>
        <v>750000</v>
      </c>
      <c r="O147" s="172">
        <f>+[2]MF!$F$7+[2]MF!$H$7+[2]MF!$I$7+[2]MF!$J$7+[2]MF!$L$7</f>
        <v>14620634.82252872</v>
      </c>
      <c r="P147" s="10"/>
      <c r="Q147" s="7" t="s">
        <v>460</v>
      </c>
      <c r="R147" s="102" t="s">
        <v>429</v>
      </c>
    </row>
    <row r="148" spans="2:18" ht="15.75" x14ac:dyDescent="0.25">
      <c r="B148" s="103"/>
      <c r="C148" s="53"/>
      <c r="D148" s="53"/>
      <c r="E148" s="53"/>
      <c r="F148" s="181"/>
      <c r="G148" s="181"/>
      <c r="H148" s="181"/>
      <c r="I148" s="181"/>
      <c r="J148" s="53"/>
      <c r="K148" s="53"/>
      <c r="L148" s="53"/>
      <c r="M148" s="53"/>
      <c r="N148" s="53"/>
      <c r="O148" s="10"/>
      <c r="P148" s="10"/>
      <c r="Q148" s="10"/>
      <c r="R148" s="54"/>
    </row>
    <row r="149" spans="2:18" ht="47.25" x14ac:dyDescent="0.25">
      <c r="B149" s="170" t="s">
        <v>763</v>
      </c>
      <c r="C149" s="53"/>
      <c r="D149" s="53"/>
      <c r="E149" s="53"/>
      <c r="F149" s="53"/>
      <c r="G149" s="53"/>
      <c r="H149" s="53"/>
      <c r="I149" s="53"/>
      <c r="J149" s="53"/>
      <c r="K149" s="53"/>
      <c r="L149" s="53"/>
      <c r="M149" s="53"/>
      <c r="N149" s="53"/>
      <c r="O149" s="10"/>
      <c r="P149" s="10"/>
      <c r="Q149" s="10"/>
      <c r="R149" s="55"/>
    </row>
    <row r="150" spans="2:18" ht="31.5" customHeight="1" x14ac:dyDescent="0.25">
      <c r="B150" s="103" t="s">
        <v>764</v>
      </c>
      <c r="C150" s="53">
        <v>1305</v>
      </c>
      <c r="D150" s="53">
        <v>1305</v>
      </c>
      <c r="E150" s="53">
        <v>1305</v>
      </c>
      <c r="F150" s="53">
        <v>4636</v>
      </c>
      <c r="G150" s="53">
        <v>4636</v>
      </c>
      <c r="H150" s="53">
        <v>4636</v>
      </c>
      <c r="I150" s="53">
        <v>2419</v>
      </c>
      <c r="J150" s="53">
        <v>2419</v>
      </c>
      <c r="K150" s="53">
        <v>2419</v>
      </c>
      <c r="L150" s="53">
        <v>4307</v>
      </c>
      <c r="M150" s="53">
        <v>4307</v>
      </c>
      <c r="N150" s="53">
        <v>4306</v>
      </c>
      <c r="O150" s="373">
        <v>14610994.280936792</v>
      </c>
      <c r="P150" s="10"/>
      <c r="Q150" s="259" t="s">
        <v>460</v>
      </c>
      <c r="R150" s="371" t="s">
        <v>429</v>
      </c>
    </row>
    <row r="151" spans="2:18" ht="47.25" x14ac:dyDescent="0.25">
      <c r="B151" s="103" t="s">
        <v>488</v>
      </c>
      <c r="C151" s="53">
        <v>650</v>
      </c>
      <c r="D151" s="53">
        <v>750</v>
      </c>
      <c r="E151" s="53">
        <v>875</v>
      </c>
      <c r="F151" s="53">
        <v>1200</v>
      </c>
      <c r="G151" s="53">
        <v>1350</v>
      </c>
      <c r="H151" s="53">
        <v>950</v>
      </c>
      <c r="I151" s="53">
        <v>450</v>
      </c>
      <c r="J151" s="53">
        <v>450</v>
      </c>
      <c r="K151" s="53">
        <v>780</v>
      </c>
      <c r="L151" s="53">
        <v>1176</v>
      </c>
      <c r="M151" s="53">
        <v>853</v>
      </c>
      <c r="N151" s="53">
        <v>750</v>
      </c>
      <c r="O151" s="373"/>
      <c r="P151" s="10"/>
      <c r="Q151" s="259"/>
      <c r="R151" s="371"/>
    </row>
    <row r="152" spans="2:18" ht="63" x14ac:dyDescent="0.25">
      <c r="B152" s="103" t="s">
        <v>765</v>
      </c>
      <c r="C152" s="53">
        <v>52333.333333333336</v>
      </c>
      <c r="D152" s="53">
        <v>52333.333333333336</v>
      </c>
      <c r="E152" s="53">
        <v>52333.333333333336</v>
      </c>
      <c r="F152" s="53">
        <v>100000</v>
      </c>
      <c r="G152" s="53">
        <v>100000</v>
      </c>
      <c r="H152" s="53">
        <v>50000</v>
      </c>
      <c r="I152" s="53">
        <v>44000</v>
      </c>
      <c r="J152" s="53">
        <v>20000</v>
      </c>
      <c r="K152" s="53">
        <v>14000</v>
      </c>
      <c r="L152" s="53">
        <v>60000</v>
      </c>
      <c r="M152" s="53">
        <v>35700</v>
      </c>
      <c r="N152" s="53">
        <v>27048</v>
      </c>
      <c r="O152" s="373"/>
      <c r="P152" s="10"/>
      <c r="Q152" s="259"/>
      <c r="R152" s="371"/>
    </row>
    <row r="153" spans="2:18" ht="15.75" x14ac:dyDescent="0.25">
      <c r="B153" s="103"/>
      <c r="C153" s="53"/>
      <c r="D153" s="53"/>
      <c r="E153" s="53"/>
      <c r="F153" s="182"/>
      <c r="G153" s="183"/>
      <c r="H153" s="183"/>
      <c r="I153" s="183"/>
      <c r="J153" s="53"/>
      <c r="K153" s="53"/>
      <c r="L153" s="53"/>
      <c r="M153" s="53"/>
      <c r="N153" s="53"/>
      <c r="O153" s="10"/>
      <c r="P153" s="10"/>
      <c r="Q153" s="10"/>
      <c r="R153" s="56"/>
    </row>
    <row r="154" spans="2:18" ht="47.25" x14ac:dyDescent="0.25">
      <c r="B154" s="170" t="s">
        <v>766</v>
      </c>
      <c r="C154" s="53"/>
      <c r="D154" s="53"/>
      <c r="E154" s="53"/>
      <c r="F154" s="53"/>
      <c r="G154" s="53"/>
      <c r="H154" s="53"/>
      <c r="I154" s="53"/>
      <c r="J154" s="53"/>
      <c r="K154" s="53"/>
      <c r="L154" s="53"/>
      <c r="M154" s="53"/>
      <c r="N154" s="53"/>
      <c r="O154" s="10"/>
      <c r="P154" s="10"/>
      <c r="Q154" s="10"/>
      <c r="R154" s="55"/>
    </row>
    <row r="155" spans="2:18" ht="31.5" customHeight="1" x14ac:dyDescent="0.25">
      <c r="B155" s="109" t="s">
        <v>767</v>
      </c>
      <c r="C155" s="53">
        <v>20000</v>
      </c>
      <c r="D155" s="53">
        <v>20000</v>
      </c>
      <c r="E155" s="53">
        <v>10000</v>
      </c>
      <c r="F155" s="53">
        <v>10000</v>
      </c>
      <c r="G155" s="53">
        <v>10000</v>
      </c>
      <c r="H155" s="53">
        <v>10000</v>
      </c>
      <c r="I155" s="53">
        <v>10000</v>
      </c>
      <c r="J155" s="53">
        <v>10000</v>
      </c>
      <c r="K155" s="53"/>
      <c r="L155" s="53"/>
      <c r="M155" s="53"/>
      <c r="N155" s="53"/>
      <c r="O155" s="373">
        <f>+[2]MF!$M$8*0.92</f>
        <v>48102720.148169294</v>
      </c>
      <c r="P155" s="10"/>
      <c r="Q155" s="259" t="s">
        <v>460</v>
      </c>
      <c r="R155" s="371" t="s">
        <v>429</v>
      </c>
    </row>
    <row r="156" spans="2:18" ht="47.25" x14ac:dyDescent="0.25">
      <c r="B156" s="109" t="s">
        <v>768</v>
      </c>
      <c r="C156" s="53"/>
      <c r="D156" s="53">
        <v>5000</v>
      </c>
      <c r="E156" s="53">
        <v>10000</v>
      </c>
      <c r="F156" s="53">
        <v>10000</v>
      </c>
      <c r="G156" s="53">
        <v>10000</v>
      </c>
      <c r="H156" s="53">
        <v>10000</v>
      </c>
      <c r="I156" s="53">
        <v>9000</v>
      </c>
      <c r="J156" s="53">
        <v>3000</v>
      </c>
      <c r="K156" s="53">
        <v>3000</v>
      </c>
      <c r="L156" s="53"/>
      <c r="M156" s="53"/>
      <c r="N156" s="57"/>
      <c r="O156" s="373"/>
      <c r="P156" s="10"/>
      <c r="Q156" s="259"/>
      <c r="R156" s="371"/>
    </row>
    <row r="157" spans="2:18" ht="63" x14ac:dyDescent="0.25">
      <c r="B157" s="109" t="s">
        <v>769</v>
      </c>
      <c r="C157" s="53"/>
      <c r="D157" s="53"/>
      <c r="E157" s="53"/>
      <c r="F157" s="53">
        <v>5000</v>
      </c>
      <c r="G157" s="53">
        <v>5000</v>
      </c>
      <c r="H157" s="53">
        <v>5000</v>
      </c>
      <c r="I157" s="53">
        <v>5000</v>
      </c>
      <c r="J157" s="53">
        <v>2000</v>
      </c>
      <c r="K157" s="53">
        <v>2000</v>
      </c>
      <c r="L157" s="53">
        <v>500</v>
      </c>
      <c r="M157" s="53">
        <v>500</v>
      </c>
      <c r="N157" s="57"/>
      <c r="O157" s="373"/>
      <c r="P157" s="10"/>
      <c r="Q157" s="259"/>
      <c r="R157" s="371"/>
    </row>
    <row r="158" spans="2:18" ht="31.5" x14ac:dyDescent="0.25">
      <c r="B158" s="109" t="s">
        <v>770</v>
      </c>
      <c r="C158" s="53">
        <v>1</v>
      </c>
      <c r="D158" s="53">
        <v>3</v>
      </c>
      <c r="E158" s="53">
        <v>3</v>
      </c>
      <c r="F158" s="53">
        <v>2</v>
      </c>
      <c r="G158" s="53">
        <v>2</v>
      </c>
      <c r="H158" s="53">
        <v>3</v>
      </c>
      <c r="I158" s="53">
        <v>2</v>
      </c>
      <c r="J158" s="53">
        <v>2</v>
      </c>
      <c r="K158" s="53">
        <v>2</v>
      </c>
      <c r="L158" s="53"/>
      <c r="M158" s="53"/>
      <c r="N158" s="57"/>
      <c r="O158" s="373"/>
      <c r="P158" s="10"/>
      <c r="Q158" s="259"/>
      <c r="R158" s="371"/>
    </row>
    <row r="159" spans="2:18" s="12" customFormat="1" ht="47.25" x14ac:dyDescent="0.25">
      <c r="B159" s="109" t="s">
        <v>771</v>
      </c>
      <c r="C159" s="53">
        <v>10000</v>
      </c>
      <c r="D159" s="53">
        <v>10000</v>
      </c>
      <c r="E159" s="53">
        <v>30000</v>
      </c>
      <c r="F159" s="53">
        <v>30000</v>
      </c>
      <c r="G159" s="53">
        <v>30000</v>
      </c>
      <c r="H159" s="53">
        <v>30000</v>
      </c>
      <c r="I159" s="53">
        <v>30000</v>
      </c>
      <c r="J159" s="53">
        <v>30000</v>
      </c>
      <c r="K159" s="53">
        <v>20000</v>
      </c>
      <c r="L159" s="53">
        <v>20000</v>
      </c>
      <c r="M159" s="53">
        <v>5000</v>
      </c>
      <c r="N159" s="53">
        <v>5000</v>
      </c>
      <c r="O159" s="373"/>
      <c r="P159" s="10"/>
      <c r="Q159" s="259"/>
      <c r="R159" s="371"/>
    </row>
    <row r="160" spans="2:18" ht="15.75" x14ac:dyDescent="0.25">
      <c r="B160" s="103"/>
      <c r="C160" s="53"/>
      <c r="D160" s="53"/>
      <c r="E160" s="53"/>
      <c r="F160" s="53"/>
      <c r="G160" s="53"/>
      <c r="H160" s="53"/>
      <c r="I160" s="53"/>
      <c r="J160" s="53"/>
      <c r="K160" s="53"/>
      <c r="L160" s="53"/>
      <c r="M160" s="53"/>
      <c r="N160" s="57"/>
      <c r="O160" s="10"/>
      <c r="P160" s="10"/>
      <c r="Q160" s="10"/>
      <c r="R160" s="55"/>
    </row>
    <row r="161" spans="2:18" ht="31.5" x14ac:dyDescent="0.25">
      <c r="B161" s="170" t="s">
        <v>772</v>
      </c>
      <c r="C161" s="53"/>
      <c r="D161" s="53"/>
      <c r="E161" s="53"/>
      <c r="F161" s="53"/>
      <c r="G161" s="53"/>
      <c r="H161" s="53"/>
      <c r="I161" s="53"/>
      <c r="J161" s="53"/>
      <c r="K161" s="53"/>
      <c r="L161" s="53"/>
      <c r="M161" s="53"/>
      <c r="N161" s="57"/>
      <c r="O161" s="10"/>
      <c r="P161" s="10"/>
      <c r="Q161" s="10"/>
      <c r="R161" s="55"/>
    </row>
    <row r="162" spans="2:18" ht="94.5" x14ac:dyDescent="0.25">
      <c r="B162" s="109" t="s">
        <v>499</v>
      </c>
      <c r="C162" s="53">
        <v>2</v>
      </c>
      <c r="D162" s="53">
        <v>2</v>
      </c>
      <c r="E162" s="53">
        <v>2</v>
      </c>
      <c r="F162" s="53">
        <v>2</v>
      </c>
      <c r="G162" s="53">
        <v>2</v>
      </c>
      <c r="H162" s="53">
        <v>2</v>
      </c>
      <c r="I162" s="53">
        <v>2</v>
      </c>
      <c r="J162" s="53">
        <v>2</v>
      </c>
      <c r="K162" s="53">
        <v>2</v>
      </c>
      <c r="L162" s="53">
        <v>2</v>
      </c>
      <c r="M162" s="53">
        <v>2</v>
      </c>
      <c r="N162" s="53">
        <v>2</v>
      </c>
      <c r="O162" s="373">
        <f>+[2]MF!$M$8*0.08</f>
        <v>4182845.2302755904</v>
      </c>
      <c r="P162" s="10"/>
      <c r="Q162" s="259" t="s">
        <v>504</v>
      </c>
      <c r="R162" s="371" t="s">
        <v>505</v>
      </c>
    </row>
    <row r="163" spans="2:18" ht="94.5" x14ac:dyDescent="0.25">
      <c r="B163" s="109" t="s">
        <v>773</v>
      </c>
      <c r="C163" s="53">
        <v>5</v>
      </c>
      <c r="D163" s="53">
        <v>5</v>
      </c>
      <c r="E163" s="53">
        <v>5</v>
      </c>
      <c r="F163" s="53">
        <v>5</v>
      </c>
      <c r="G163" s="53">
        <v>5</v>
      </c>
      <c r="H163" s="53">
        <v>5</v>
      </c>
      <c r="I163" s="53">
        <v>5</v>
      </c>
      <c r="J163" s="53">
        <v>5</v>
      </c>
      <c r="K163" s="53">
        <v>5</v>
      </c>
      <c r="L163" s="53">
        <v>5</v>
      </c>
      <c r="M163" s="53">
        <v>5</v>
      </c>
      <c r="N163" s="53">
        <v>5</v>
      </c>
      <c r="O163" s="373"/>
      <c r="P163" s="10"/>
      <c r="Q163" s="259"/>
      <c r="R163" s="371"/>
    </row>
    <row r="164" spans="2:18" ht="110.25" x14ac:dyDescent="0.25">
      <c r="B164" s="109" t="s">
        <v>774</v>
      </c>
      <c r="C164" s="53">
        <v>4</v>
      </c>
      <c r="D164" s="53">
        <v>4</v>
      </c>
      <c r="E164" s="53">
        <v>4</v>
      </c>
      <c r="F164" s="53">
        <v>4</v>
      </c>
      <c r="G164" s="53">
        <v>4</v>
      </c>
      <c r="H164" s="53">
        <v>4</v>
      </c>
      <c r="I164" s="53">
        <v>4</v>
      </c>
      <c r="J164" s="53">
        <v>4</v>
      </c>
      <c r="K164" s="53">
        <v>4</v>
      </c>
      <c r="L164" s="53">
        <v>4</v>
      </c>
      <c r="M164" s="53">
        <v>4</v>
      </c>
      <c r="N164" s="53">
        <v>4</v>
      </c>
      <c r="O164" s="373"/>
      <c r="P164" s="10"/>
      <c r="Q164" s="259"/>
      <c r="R164" s="371"/>
    </row>
    <row r="165" spans="2:18" ht="94.5" x14ac:dyDescent="0.25">
      <c r="B165" s="109" t="s">
        <v>775</v>
      </c>
      <c r="C165" s="53">
        <v>4</v>
      </c>
      <c r="D165" s="53">
        <v>4</v>
      </c>
      <c r="E165" s="53">
        <v>4</v>
      </c>
      <c r="F165" s="53">
        <v>4</v>
      </c>
      <c r="G165" s="53">
        <v>4</v>
      </c>
      <c r="H165" s="53">
        <v>4</v>
      </c>
      <c r="I165" s="53">
        <v>4</v>
      </c>
      <c r="J165" s="53">
        <v>4</v>
      </c>
      <c r="K165" s="53">
        <v>4</v>
      </c>
      <c r="L165" s="53">
        <v>4</v>
      </c>
      <c r="M165" s="53">
        <v>4</v>
      </c>
      <c r="N165" s="53">
        <v>4</v>
      </c>
      <c r="O165" s="373"/>
      <c r="P165" s="10"/>
      <c r="Q165" s="259"/>
      <c r="R165" s="371"/>
    </row>
    <row r="166" spans="2:18" ht="110.25" x14ac:dyDescent="0.25">
      <c r="B166" s="109" t="s">
        <v>776</v>
      </c>
      <c r="C166" s="53">
        <v>4</v>
      </c>
      <c r="D166" s="53">
        <v>4</v>
      </c>
      <c r="E166" s="53">
        <v>4</v>
      </c>
      <c r="F166" s="53">
        <v>4</v>
      </c>
      <c r="G166" s="53">
        <v>4</v>
      </c>
      <c r="H166" s="53">
        <v>4</v>
      </c>
      <c r="I166" s="53">
        <v>4</v>
      </c>
      <c r="J166" s="53">
        <v>4</v>
      </c>
      <c r="K166" s="53">
        <v>4</v>
      </c>
      <c r="L166" s="53">
        <v>4</v>
      </c>
      <c r="M166" s="53">
        <v>4</v>
      </c>
      <c r="N166" s="53">
        <v>4</v>
      </c>
      <c r="O166" s="373"/>
      <c r="P166" s="10"/>
      <c r="Q166" s="259"/>
      <c r="R166" s="371"/>
    </row>
    <row r="167" spans="2:18" ht="110.25" x14ac:dyDescent="0.25">
      <c r="B167" s="109" t="s">
        <v>777</v>
      </c>
      <c r="C167" s="58"/>
      <c r="D167" s="58"/>
      <c r="E167" s="58">
        <v>1</v>
      </c>
      <c r="F167" s="58"/>
      <c r="G167" s="58"/>
      <c r="H167" s="58"/>
      <c r="I167" s="58"/>
      <c r="J167" s="58">
        <v>1</v>
      </c>
      <c r="K167" s="58"/>
      <c r="L167" s="58"/>
      <c r="M167" s="58"/>
      <c r="N167" s="58"/>
      <c r="O167" s="373"/>
      <c r="P167" s="10"/>
      <c r="Q167" s="10"/>
      <c r="R167" s="371" t="s">
        <v>525</v>
      </c>
    </row>
    <row r="168" spans="2:18" ht="94.5" x14ac:dyDescent="0.25">
      <c r="B168" s="109" t="s">
        <v>526</v>
      </c>
      <c r="C168" s="58"/>
      <c r="D168" s="58"/>
      <c r="E168" s="58"/>
      <c r="F168" s="58">
        <v>1</v>
      </c>
      <c r="G168" s="58"/>
      <c r="H168" s="58"/>
      <c r="I168" s="58"/>
      <c r="J168" s="58">
        <v>1</v>
      </c>
      <c r="K168" s="58"/>
      <c r="L168" s="58"/>
      <c r="M168" s="58"/>
      <c r="N168" s="58"/>
      <c r="O168" s="373"/>
      <c r="P168" s="10"/>
      <c r="Q168" s="10"/>
      <c r="R168" s="371"/>
    </row>
    <row r="169" spans="2:18" ht="60" x14ac:dyDescent="0.25">
      <c r="B169" s="60" t="s">
        <v>778</v>
      </c>
      <c r="C169" s="9"/>
      <c r="D169" s="8"/>
      <c r="E169" s="58"/>
      <c r="F169" s="58"/>
      <c r="G169" s="58"/>
      <c r="H169" s="58"/>
      <c r="I169" s="58"/>
      <c r="J169" s="58">
        <v>1</v>
      </c>
      <c r="K169" s="58"/>
      <c r="L169" s="58"/>
      <c r="M169" s="58"/>
      <c r="N169" s="58"/>
      <c r="O169" s="10"/>
      <c r="P169" s="7" t="s">
        <v>535</v>
      </c>
      <c r="Q169" s="7" t="s">
        <v>536</v>
      </c>
      <c r="R169" s="102" t="s">
        <v>537</v>
      </c>
    </row>
    <row r="170" spans="2:18" ht="31.5" x14ac:dyDescent="0.25">
      <c r="B170" s="170" t="s">
        <v>539</v>
      </c>
      <c r="C170" s="58"/>
      <c r="D170" s="58"/>
      <c r="E170" s="58"/>
      <c r="F170" s="58"/>
      <c r="G170" s="58"/>
      <c r="H170" s="58"/>
      <c r="I170" s="58"/>
      <c r="J170" s="58"/>
      <c r="K170" s="58"/>
      <c r="L170" s="58"/>
      <c r="M170" s="58"/>
      <c r="N170" s="58"/>
      <c r="O170" s="10"/>
      <c r="P170" s="10"/>
      <c r="Q170" s="10"/>
      <c r="R170" s="55"/>
    </row>
    <row r="171" spans="2:18" ht="45" x14ac:dyDescent="0.25">
      <c r="B171" s="59" t="s">
        <v>540</v>
      </c>
      <c r="C171" s="53"/>
      <c r="D171" s="53"/>
      <c r="E171" s="53"/>
      <c r="F171" s="53"/>
      <c r="G171" s="53"/>
      <c r="H171" s="53"/>
      <c r="I171" s="53"/>
      <c r="J171" s="53"/>
      <c r="K171" s="53"/>
      <c r="L171" s="53"/>
      <c r="M171" s="53">
        <v>1</v>
      </c>
      <c r="N171" s="53"/>
      <c r="O171" s="375">
        <f>+[2]MF!$M$15</f>
        <v>11981357.9713041</v>
      </c>
      <c r="P171" s="10"/>
      <c r="Q171" s="10"/>
      <c r="R171" s="102" t="s">
        <v>779</v>
      </c>
    </row>
    <row r="172" spans="2:18" ht="135" x14ac:dyDescent="0.25">
      <c r="B172" s="60" t="s">
        <v>780</v>
      </c>
      <c r="C172" s="53"/>
      <c r="D172" s="53"/>
      <c r="E172" s="53"/>
      <c r="F172" s="53"/>
      <c r="G172" s="53"/>
      <c r="H172" s="53"/>
      <c r="I172" s="53"/>
      <c r="J172" s="53"/>
      <c r="K172" s="53"/>
      <c r="L172" s="53">
        <v>1</v>
      </c>
      <c r="M172" s="53"/>
      <c r="N172" s="53"/>
      <c r="O172" s="375"/>
      <c r="P172" s="10"/>
      <c r="Q172" s="10"/>
      <c r="R172" s="102" t="s">
        <v>779</v>
      </c>
    </row>
    <row r="173" spans="2:18" ht="60" x14ac:dyDescent="0.25">
      <c r="B173" s="60" t="s">
        <v>781</v>
      </c>
      <c r="C173" s="53"/>
      <c r="D173" s="53"/>
      <c r="E173" s="53"/>
      <c r="F173" s="53"/>
      <c r="G173" s="53"/>
      <c r="H173" s="53">
        <v>1</v>
      </c>
      <c r="I173" s="53"/>
      <c r="J173" s="53"/>
      <c r="K173" s="53"/>
      <c r="L173" s="53"/>
      <c r="M173" s="53">
        <v>1</v>
      </c>
      <c r="N173" s="53"/>
      <c r="O173" s="375"/>
      <c r="P173" s="10"/>
      <c r="Q173" s="10"/>
      <c r="R173" s="102" t="s">
        <v>557</v>
      </c>
    </row>
    <row r="174" spans="2:18" ht="60" x14ac:dyDescent="0.25">
      <c r="B174" s="59" t="s">
        <v>558</v>
      </c>
      <c r="C174" s="53"/>
      <c r="D174" s="53"/>
      <c r="E174" s="53"/>
      <c r="F174" s="53"/>
      <c r="G174" s="53"/>
      <c r="H174" s="53"/>
      <c r="I174" s="53"/>
      <c r="J174" s="53"/>
      <c r="K174" s="53"/>
      <c r="L174" s="53"/>
      <c r="M174" s="53"/>
      <c r="N174" s="53"/>
      <c r="O174" s="375"/>
      <c r="P174" s="10"/>
      <c r="Q174" s="10"/>
      <c r="R174" s="102" t="s">
        <v>779</v>
      </c>
    </row>
    <row r="175" spans="2:18" ht="90" x14ac:dyDescent="0.25">
      <c r="B175" s="109" t="s">
        <v>782</v>
      </c>
      <c r="C175" s="9">
        <v>15</v>
      </c>
      <c r="D175" s="9">
        <v>20</v>
      </c>
      <c r="E175" s="9">
        <v>20</v>
      </c>
      <c r="F175" s="9">
        <v>17</v>
      </c>
      <c r="G175" s="184">
        <v>20</v>
      </c>
      <c r="H175" s="184">
        <v>18</v>
      </c>
      <c r="I175" s="61">
        <v>30</v>
      </c>
      <c r="J175" s="61">
        <v>25</v>
      </c>
      <c r="K175" s="9">
        <v>26</v>
      </c>
      <c r="L175" s="9">
        <v>24</v>
      </c>
      <c r="M175" s="9">
        <v>15</v>
      </c>
      <c r="N175" s="9">
        <v>10</v>
      </c>
      <c r="O175" s="375"/>
      <c r="P175" s="10"/>
      <c r="Q175" s="7" t="s">
        <v>783</v>
      </c>
      <c r="R175" s="102" t="s">
        <v>784</v>
      </c>
    </row>
    <row r="176" spans="2:18" ht="31.5" x14ac:dyDescent="0.25">
      <c r="B176" s="109" t="s">
        <v>785</v>
      </c>
      <c r="C176" s="62">
        <v>14</v>
      </c>
      <c r="D176" s="62">
        <v>15</v>
      </c>
      <c r="E176" s="9">
        <v>16</v>
      </c>
      <c r="F176" s="9">
        <v>16</v>
      </c>
      <c r="G176" s="9">
        <v>12</v>
      </c>
      <c r="H176" s="9">
        <v>12</v>
      </c>
      <c r="I176" s="9">
        <v>15</v>
      </c>
      <c r="J176" s="9">
        <v>13</v>
      </c>
      <c r="K176" s="9">
        <v>12</v>
      </c>
      <c r="L176" s="9">
        <v>12</v>
      </c>
      <c r="M176" s="9">
        <v>12</v>
      </c>
      <c r="N176" s="9">
        <v>11</v>
      </c>
      <c r="O176" s="375"/>
      <c r="P176" s="10"/>
      <c r="Q176" s="10"/>
      <c r="R176" s="104" t="s">
        <v>551</v>
      </c>
    </row>
    <row r="177" spans="2:18" ht="31.5" x14ac:dyDescent="0.25">
      <c r="B177" s="109" t="s">
        <v>786</v>
      </c>
      <c r="C177" s="62">
        <v>28</v>
      </c>
      <c r="D177" s="62">
        <v>41</v>
      </c>
      <c r="E177" s="9">
        <v>38</v>
      </c>
      <c r="F177" s="9">
        <v>44</v>
      </c>
      <c r="G177" s="9">
        <v>44</v>
      </c>
      <c r="H177" s="9">
        <v>42</v>
      </c>
      <c r="I177" s="9">
        <v>43</v>
      </c>
      <c r="J177" s="9">
        <v>40</v>
      </c>
      <c r="K177" s="9">
        <v>41</v>
      </c>
      <c r="L177" s="9">
        <v>38</v>
      </c>
      <c r="M177" s="9">
        <v>32</v>
      </c>
      <c r="N177" s="9">
        <v>25</v>
      </c>
      <c r="O177" s="375"/>
      <c r="P177" s="10"/>
      <c r="Q177" s="10"/>
      <c r="R177" s="104" t="s">
        <v>551</v>
      </c>
    </row>
    <row r="178" spans="2:18" ht="31.5" x14ac:dyDescent="0.25">
      <c r="B178" s="109" t="s">
        <v>787</v>
      </c>
      <c r="C178" s="62">
        <v>28</v>
      </c>
      <c r="D178" s="62">
        <v>41</v>
      </c>
      <c r="E178" s="9">
        <v>38</v>
      </c>
      <c r="F178" s="9">
        <v>44</v>
      </c>
      <c r="G178" s="9">
        <v>44</v>
      </c>
      <c r="H178" s="9">
        <v>42</v>
      </c>
      <c r="I178" s="9">
        <v>43</v>
      </c>
      <c r="J178" s="9">
        <v>40</v>
      </c>
      <c r="K178" s="9">
        <v>41</v>
      </c>
      <c r="L178" s="9">
        <v>38</v>
      </c>
      <c r="M178" s="9">
        <v>32</v>
      </c>
      <c r="N178" s="9">
        <v>25</v>
      </c>
      <c r="O178" s="375"/>
      <c r="P178" s="10"/>
      <c r="Q178" s="10"/>
      <c r="R178" s="104" t="s">
        <v>551</v>
      </c>
    </row>
    <row r="179" spans="2:18" ht="105" x14ac:dyDescent="0.25">
      <c r="B179" s="109" t="s">
        <v>788</v>
      </c>
      <c r="C179" s="53"/>
      <c r="D179" s="53"/>
      <c r="E179" s="53"/>
      <c r="F179" s="53"/>
      <c r="G179" s="53"/>
      <c r="H179" s="53"/>
      <c r="I179" s="53"/>
      <c r="J179" s="53"/>
      <c r="K179" s="53"/>
      <c r="L179" s="53"/>
      <c r="M179" s="53"/>
      <c r="N179" s="53"/>
      <c r="O179" s="375"/>
      <c r="P179" s="10"/>
      <c r="Q179" s="7" t="s">
        <v>789</v>
      </c>
      <c r="R179" s="104" t="s">
        <v>570</v>
      </c>
    </row>
    <row r="180" spans="2:18" ht="78.75" x14ac:dyDescent="0.25">
      <c r="B180" s="109" t="s">
        <v>790</v>
      </c>
      <c r="C180" s="62">
        <v>31</v>
      </c>
      <c r="D180" s="62">
        <v>31</v>
      </c>
      <c r="E180" s="62">
        <v>31</v>
      </c>
      <c r="F180" s="62">
        <v>31</v>
      </c>
      <c r="G180" s="62">
        <v>31</v>
      </c>
      <c r="H180" s="62">
        <v>31</v>
      </c>
      <c r="I180" s="62">
        <v>31</v>
      </c>
      <c r="J180" s="62">
        <v>31</v>
      </c>
      <c r="K180" s="62">
        <v>31</v>
      </c>
      <c r="L180" s="62">
        <v>31</v>
      </c>
      <c r="M180" s="62">
        <v>31</v>
      </c>
      <c r="N180" s="62">
        <v>20</v>
      </c>
      <c r="O180" s="375"/>
      <c r="P180" s="10"/>
      <c r="Q180" s="10"/>
      <c r="R180" s="376" t="s">
        <v>570</v>
      </c>
    </row>
    <row r="181" spans="2:18" ht="63" x14ac:dyDescent="0.25">
      <c r="B181" s="109" t="s">
        <v>791</v>
      </c>
      <c r="C181" s="62">
        <v>14</v>
      </c>
      <c r="D181" s="62">
        <v>16</v>
      </c>
      <c r="E181" s="62">
        <v>16</v>
      </c>
      <c r="F181" s="62">
        <v>18</v>
      </c>
      <c r="G181" s="62">
        <v>18</v>
      </c>
      <c r="H181" s="62">
        <v>16</v>
      </c>
      <c r="I181" s="62">
        <v>16</v>
      </c>
      <c r="J181" s="62">
        <v>16</v>
      </c>
      <c r="K181" s="62">
        <v>18</v>
      </c>
      <c r="L181" s="62">
        <v>16</v>
      </c>
      <c r="M181" s="62">
        <v>14</v>
      </c>
      <c r="N181" s="62">
        <v>12</v>
      </c>
      <c r="O181" s="375"/>
      <c r="P181" s="10"/>
      <c r="Q181" s="10"/>
      <c r="R181" s="376"/>
    </row>
    <row r="182" spans="2:18" ht="47.25" x14ac:dyDescent="0.25">
      <c r="B182" s="109" t="s">
        <v>573</v>
      </c>
      <c r="C182" s="62">
        <v>12</v>
      </c>
      <c r="D182" s="62">
        <v>15</v>
      </c>
      <c r="E182" s="62">
        <v>15</v>
      </c>
      <c r="F182" s="62">
        <v>15</v>
      </c>
      <c r="G182" s="62">
        <v>15</v>
      </c>
      <c r="H182" s="62">
        <v>15</v>
      </c>
      <c r="I182" s="62">
        <v>15</v>
      </c>
      <c r="J182" s="62">
        <v>14</v>
      </c>
      <c r="K182" s="62">
        <v>11</v>
      </c>
      <c r="L182" s="62">
        <v>12</v>
      </c>
      <c r="M182" s="62">
        <v>12</v>
      </c>
      <c r="N182" s="62">
        <v>10</v>
      </c>
      <c r="O182" s="375"/>
      <c r="P182" s="10"/>
      <c r="Q182" s="10"/>
      <c r="R182" s="104" t="s">
        <v>551</v>
      </c>
    </row>
    <row r="183" spans="2:18" ht="30" x14ac:dyDescent="0.25">
      <c r="B183" s="109" t="s">
        <v>578</v>
      </c>
      <c r="C183" s="63"/>
      <c r="D183" s="63"/>
      <c r="E183" s="63">
        <v>1</v>
      </c>
      <c r="F183" s="63">
        <v>1</v>
      </c>
      <c r="G183" s="63"/>
      <c r="H183" s="63"/>
      <c r="I183" s="63"/>
      <c r="J183" s="63"/>
      <c r="K183" s="63"/>
      <c r="L183" s="63">
        <v>1</v>
      </c>
      <c r="M183" s="63"/>
      <c r="N183" s="63"/>
      <c r="O183" s="375"/>
      <c r="P183" s="10"/>
      <c r="Q183" s="10"/>
      <c r="R183" s="102" t="s">
        <v>583</v>
      </c>
    </row>
    <row r="184" spans="2:18" ht="31.5" x14ac:dyDescent="0.25">
      <c r="B184" s="109" t="s">
        <v>584</v>
      </c>
      <c r="C184" s="63"/>
      <c r="D184" s="63"/>
      <c r="E184" s="63"/>
      <c r="F184" s="63">
        <v>1</v>
      </c>
      <c r="G184" s="63"/>
      <c r="H184" s="63"/>
      <c r="I184" s="63"/>
      <c r="J184" s="63"/>
      <c r="K184" s="63"/>
      <c r="L184" s="63"/>
      <c r="M184" s="63"/>
      <c r="N184" s="63"/>
      <c r="O184" s="375"/>
      <c r="P184" s="10"/>
      <c r="Q184" s="10"/>
      <c r="R184" s="102" t="s">
        <v>587</v>
      </c>
    </row>
    <row r="185" spans="2:18" ht="15.75" x14ac:dyDescent="0.25">
      <c r="B185" s="391"/>
      <c r="C185" s="392"/>
      <c r="D185" s="392"/>
      <c r="E185" s="392"/>
      <c r="F185" s="392"/>
      <c r="G185" s="392"/>
      <c r="H185" s="392"/>
      <c r="I185" s="392"/>
      <c r="J185" s="392"/>
      <c r="K185" s="392"/>
      <c r="L185" s="392"/>
      <c r="M185" s="392"/>
      <c r="N185" s="392"/>
      <c r="O185" s="392"/>
      <c r="P185" s="392"/>
      <c r="Q185" s="392"/>
      <c r="R185" s="393"/>
    </row>
    <row r="186" spans="2:18" ht="15" customHeight="1" x14ac:dyDescent="0.25">
      <c r="B186" s="59" t="s">
        <v>589</v>
      </c>
      <c r="C186" s="53"/>
      <c r="D186" s="53"/>
      <c r="E186" s="53"/>
      <c r="F186" s="53"/>
      <c r="G186" s="53"/>
      <c r="H186" s="53"/>
      <c r="I186" s="53"/>
      <c r="J186" s="53"/>
      <c r="K186" s="53"/>
      <c r="L186" s="53"/>
      <c r="M186" s="53"/>
      <c r="N186" s="53"/>
      <c r="O186" s="10"/>
      <c r="P186" s="10"/>
      <c r="Q186" s="394" t="s">
        <v>460</v>
      </c>
      <c r="R186" s="397" t="s">
        <v>429</v>
      </c>
    </row>
    <row r="187" spans="2:18" ht="90.75" customHeight="1" x14ac:dyDescent="0.25">
      <c r="B187" s="60" t="s">
        <v>591</v>
      </c>
      <c r="C187" s="185"/>
      <c r="D187" s="185">
        <v>2</v>
      </c>
      <c r="E187" s="185">
        <v>2</v>
      </c>
      <c r="F187" s="185">
        <v>2</v>
      </c>
      <c r="G187" s="185">
        <v>2</v>
      </c>
      <c r="H187" s="185">
        <v>2</v>
      </c>
      <c r="I187" s="185">
        <v>2</v>
      </c>
      <c r="J187" s="185">
        <v>2</v>
      </c>
      <c r="K187" s="185">
        <v>2</v>
      </c>
      <c r="L187" s="185">
        <v>2</v>
      </c>
      <c r="M187" s="185">
        <v>2</v>
      </c>
      <c r="N187" s="185"/>
      <c r="O187" s="10"/>
      <c r="P187" s="10"/>
      <c r="Q187" s="395"/>
      <c r="R187" s="398"/>
    </row>
    <row r="188" spans="2:18" ht="90.75" customHeight="1" x14ac:dyDescent="0.25">
      <c r="B188" s="187" t="s">
        <v>595</v>
      </c>
      <c r="C188" s="185"/>
      <c r="D188" s="185"/>
      <c r="E188" s="185"/>
      <c r="F188" s="185"/>
      <c r="G188" s="185"/>
      <c r="H188" s="185"/>
      <c r="I188" s="185"/>
      <c r="J188" s="185"/>
      <c r="K188" s="185">
        <v>1</v>
      </c>
      <c r="L188" s="185"/>
      <c r="M188" s="185"/>
      <c r="N188" s="185"/>
      <c r="O188" s="10"/>
      <c r="P188" s="10"/>
      <c r="Q188" s="395"/>
      <c r="R188" s="398"/>
    </row>
    <row r="189" spans="2:18" ht="90.75" customHeight="1" x14ac:dyDescent="0.25">
      <c r="B189" s="188" t="s">
        <v>600</v>
      </c>
      <c r="C189" s="185"/>
      <c r="D189" s="185"/>
      <c r="E189" s="185"/>
      <c r="F189" s="185"/>
      <c r="G189" s="185"/>
      <c r="H189" s="185"/>
      <c r="I189" s="185"/>
      <c r="J189" s="185"/>
      <c r="K189" s="185"/>
      <c r="L189" s="185">
        <v>1</v>
      </c>
      <c r="M189" s="185"/>
      <c r="N189" s="185"/>
      <c r="O189" s="10"/>
      <c r="P189" s="10"/>
      <c r="Q189" s="395"/>
      <c r="R189" s="398"/>
    </row>
    <row r="190" spans="2:18" ht="93.75" customHeight="1" x14ac:dyDescent="0.25">
      <c r="B190" s="60" t="s">
        <v>604</v>
      </c>
      <c r="C190" s="185">
        <v>95000</v>
      </c>
      <c r="D190" s="185">
        <v>65000</v>
      </c>
      <c r="E190" s="185">
        <v>47500</v>
      </c>
      <c r="F190" s="185">
        <v>9268</v>
      </c>
      <c r="G190" s="185">
        <v>7500</v>
      </c>
      <c r="H190" s="185">
        <v>2000</v>
      </c>
      <c r="I190" s="185">
        <v>2700</v>
      </c>
      <c r="J190" s="185">
        <v>7600</v>
      </c>
      <c r="K190" s="185">
        <v>24000</v>
      </c>
      <c r="L190" s="185">
        <v>67500</v>
      </c>
      <c r="M190" s="185">
        <v>106000</v>
      </c>
      <c r="N190" s="185">
        <f>157000-818</f>
        <v>156182</v>
      </c>
      <c r="O190" s="10"/>
      <c r="P190" s="10"/>
      <c r="Q190" s="395"/>
      <c r="R190" s="398"/>
    </row>
    <row r="191" spans="2:18" ht="114.75" customHeight="1" x14ac:dyDescent="0.25">
      <c r="B191" s="60" t="s">
        <v>609</v>
      </c>
      <c r="C191" s="53">
        <v>15</v>
      </c>
      <c r="D191" s="53">
        <v>15</v>
      </c>
      <c r="E191" s="53">
        <v>15</v>
      </c>
      <c r="F191" s="53">
        <v>20</v>
      </c>
      <c r="G191" s="53">
        <v>20</v>
      </c>
      <c r="H191" s="53">
        <v>20</v>
      </c>
      <c r="I191" s="53">
        <v>20</v>
      </c>
      <c r="J191" s="53">
        <v>20</v>
      </c>
      <c r="K191" s="53">
        <v>20</v>
      </c>
      <c r="L191" s="53">
        <v>20</v>
      </c>
      <c r="M191" s="53">
        <v>20</v>
      </c>
      <c r="N191" s="53">
        <v>20</v>
      </c>
      <c r="O191" s="10"/>
      <c r="P191" s="10"/>
      <c r="Q191" s="395"/>
      <c r="R191" s="398"/>
    </row>
    <row r="192" spans="2:18" ht="114.75" customHeight="1" x14ac:dyDescent="0.25">
      <c r="B192" s="189" t="s">
        <v>612</v>
      </c>
      <c r="C192" s="53"/>
      <c r="D192" s="53"/>
      <c r="E192" s="53">
        <v>5000</v>
      </c>
      <c r="F192" s="53"/>
      <c r="G192" s="53"/>
      <c r="H192" s="53"/>
      <c r="I192" s="53"/>
      <c r="J192" s="53"/>
      <c r="K192" s="53"/>
      <c r="L192" s="53"/>
      <c r="M192" s="53"/>
      <c r="N192" s="53"/>
      <c r="O192" s="10"/>
      <c r="P192" s="10"/>
      <c r="Q192" s="395"/>
      <c r="R192" s="398"/>
    </row>
    <row r="193" spans="2:18" ht="75" x14ac:dyDescent="0.25">
      <c r="B193" s="189" t="s">
        <v>617</v>
      </c>
      <c r="C193" s="53">
        <v>35</v>
      </c>
      <c r="D193" s="53">
        <v>35</v>
      </c>
      <c r="E193" s="53">
        <v>35</v>
      </c>
      <c r="F193" s="53">
        <v>30</v>
      </c>
      <c r="G193" s="53">
        <v>30</v>
      </c>
      <c r="H193" s="53">
        <v>30</v>
      </c>
      <c r="I193" s="53">
        <v>30</v>
      </c>
      <c r="J193" s="53">
        <v>35</v>
      </c>
      <c r="K193" s="53">
        <v>35</v>
      </c>
      <c r="L193" s="53">
        <v>35</v>
      </c>
      <c r="M193" s="53">
        <v>35</v>
      </c>
      <c r="N193" s="53">
        <v>35</v>
      </c>
      <c r="O193" s="53"/>
      <c r="P193" s="10"/>
      <c r="Q193" s="396"/>
      <c r="R193" s="399"/>
    </row>
    <row r="194" spans="2:18" ht="30" x14ac:dyDescent="0.25">
      <c r="B194" s="59" t="s">
        <v>621</v>
      </c>
      <c r="C194" s="53"/>
      <c r="D194" s="53"/>
      <c r="E194" s="53"/>
      <c r="F194" s="53"/>
      <c r="G194" s="53"/>
      <c r="H194" s="53"/>
      <c r="I194" s="53"/>
      <c r="J194" s="53"/>
      <c r="K194" s="53"/>
      <c r="L194" s="53"/>
      <c r="M194" s="53"/>
      <c r="N194" s="53"/>
      <c r="O194" s="10"/>
      <c r="P194" s="10"/>
      <c r="Q194" s="10"/>
      <c r="R194" s="55"/>
    </row>
    <row r="195" spans="2:18" ht="45" x14ac:dyDescent="0.25">
      <c r="B195" s="110" t="s">
        <v>792</v>
      </c>
      <c r="C195" s="53"/>
      <c r="D195" s="53"/>
      <c r="E195" s="53"/>
      <c r="F195" s="53"/>
      <c r="G195" s="53"/>
      <c r="H195" s="53"/>
      <c r="I195" s="53"/>
      <c r="J195" s="53"/>
      <c r="K195" s="53"/>
      <c r="L195" s="53"/>
      <c r="M195" s="53">
        <v>1</v>
      </c>
      <c r="N195" s="53"/>
      <c r="O195" s="10"/>
      <c r="P195" s="10"/>
      <c r="Q195" s="268" t="s">
        <v>793</v>
      </c>
      <c r="R195" s="357"/>
    </row>
    <row r="196" spans="2:18" ht="45" x14ac:dyDescent="0.25">
      <c r="B196" s="110" t="s">
        <v>794</v>
      </c>
      <c r="C196" s="53"/>
      <c r="D196" s="53"/>
      <c r="E196" s="53"/>
      <c r="F196" s="53"/>
      <c r="G196" s="53"/>
      <c r="H196" s="53">
        <v>1</v>
      </c>
      <c r="I196" s="53"/>
      <c r="J196" s="53"/>
      <c r="K196" s="53"/>
      <c r="L196" s="53"/>
      <c r="M196" s="53"/>
      <c r="N196" s="53"/>
      <c r="O196" s="10"/>
      <c r="P196" s="10"/>
      <c r="Q196" s="268"/>
      <c r="R196" s="357"/>
    </row>
    <row r="197" spans="2:18" ht="45" x14ac:dyDescent="0.25">
      <c r="B197" s="110" t="s">
        <v>795</v>
      </c>
      <c r="C197" s="53"/>
      <c r="D197" s="53"/>
      <c r="E197" s="53"/>
      <c r="F197" s="53"/>
      <c r="G197" s="53"/>
      <c r="H197" s="53">
        <v>1</v>
      </c>
      <c r="I197" s="53"/>
      <c r="J197" s="53"/>
      <c r="K197" s="53"/>
      <c r="L197" s="53"/>
      <c r="M197" s="53"/>
      <c r="N197" s="53"/>
      <c r="O197" s="10"/>
      <c r="P197" s="10"/>
      <c r="Q197" s="268"/>
      <c r="R197" s="357"/>
    </row>
    <row r="198" spans="2:18" x14ac:dyDescent="0.25">
      <c r="B198" s="110" t="s">
        <v>639</v>
      </c>
      <c r="C198" s="53"/>
      <c r="D198" s="53">
        <v>1</v>
      </c>
      <c r="E198" s="53"/>
      <c r="F198" s="53"/>
      <c r="G198" s="53">
        <v>1</v>
      </c>
      <c r="H198" s="53"/>
      <c r="I198" s="53"/>
      <c r="J198" s="53">
        <v>1</v>
      </c>
      <c r="K198" s="53"/>
      <c r="L198" s="53"/>
      <c r="M198" s="53">
        <v>1</v>
      </c>
      <c r="N198" s="53"/>
      <c r="O198" s="10"/>
      <c r="P198" s="10"/>
      <c r="Q198" s="268"/>
      <c r="R198" s="357"/>
    </row>
    <row r="199" spans="2:18" ht="45" x14ac:dyDescent="0.25">
      <c r="B199" s="59" t="s">
        <v>796</v>
      </c>
      <c r="C199" s="53"/>
      <c r="D199" s="53"/>
      <c r="E199" s="53"/>
      <c r="F199" s="53"/>
      <c r="G199" s="53"/>
      <c r="H199" s="53"/>
      <c r="I199" s="53"/>
      <c r="J199" s="53"/>
      <c r="K199" s="53"/>
      <c r="L199" s="53"/>
      <c r="M199" s="53"/>
      <c r="N199" s="53"/>
      <c r="O199" s="10"/>
      <c r="P199" s="10"/>
      <c r="Q199" s="10"/>
      <c r="R199" s="55"/>
    </row>
    <row r="200" spans="2:18" ht="90" x14ac:dyDescent="0.25">
      <c r="B200" s="173" t="s">
        <v>797</v>
      </c>
      <c r="C200" s="53"/>
      <c r="D200" s="53"/>
      <c r="E200" s="53"/>
      <c r="F200" s="53"/>
      <c r="G200" s="53">
        <v>1</v>
      </c>
      <c r="H200" s="53"/>
      <c r="I200" s="53"/>
      <c r="J200" s="53"/>
      <c r="K200" s="53"/>
      <c r="L200" s="53"/>
      <c r="M200" s="53">
        <v>1</v>
      </c>
      <c r="N200" s="53"/>
      <c r="O200" s="10"/>
      <c r="P200" s="10"/>
      <c r="Q200" s="7" t="s">
        <v>650</v>
      </c>
      <c r="R200" s="102" t="s">
        <v>651</v>
      </c>
    </row>
    <row r="201" spans="2:18" ht="106.5" customHeight="1" x14ac:dyDescent="0.25">
      <c r="B201" s="110" t="s">
        <v>798</v>
      </c>
      <c r="C201" s="53"/>
      <c r="D201" s="53"/>
      <c r="E201" s="53">
        <v>1</v>
      </c>
      <c r="F201" s="53"/>
      <c r="G201" s="53"/>
      <c r="H201" s="53">
        <v>1</v>
      </c>
      <c r="I201" s="53"/>
      <c r="J201" s="53"/>
      <c r="K201" s="53">
        <v>1</v>
      </c>
      <c r="L201" s="53"/>
      <c r="M201" s="53">
        <v>1</v>
      </c>
      <c r="N201" s="53"/>
      <c r="O201" s="10"/>
      <c r="P201" s="10"/>
      <c r="Q201" s="259" t="s">
        <v>428</v>
      </c>
      <c r="R201" s="371" t="s">
        <v>429</v>
      </c>
    </row>
    <row r="202" spans="2:18" ht="64.5" customHeight="1" x14ac:dyDescent="0.25">
      <c r="B202" s="110" t="s">
        <v>799</v>
      </c>
      <c r="C202" s="53"/>
      <c r="D202" s="53"/>
      <c r="E202" s="53"/>
      <c r="F202" s="53">
        <v>1</v>
      </c>
      <c r="G202" s="53"/>
      <c r="H202" s="53"/>
      <c r="I202" s="53"/>
      <c r="J202" s="53"/>
      <c r="K202" s="53"/>
      <c r="L202" s="53">
        <v>1</v>
      </c>
      <c r="M202" s="53"/>
      <c r="N202" s="53"/>
      <c r="O202" s="10"/>
      <c r="P202" s="10"/>
      <c r="Q202" s="259"/>
      <c r="R202" s="371"/>
    </row>
    <row r="203" spans="2:18" ht="42.75" customHeight="1" x14ac:dyDescent="0.25">
      <c r="B203" s="174" t="s">
        <v>662</v>
      </c>
      <c r="C203" s="53"/>
      <c r="D203" s="53"/>
      <c r="E203" s="53"/>
      <c r="F203" s="53"/>
      <c r="G203" s="53"/>
      <c r="H203" s="53"/>
      <c r="I203" s="53"/>
      <c r="J203" s="53"/>
      <c r="K203" s="53"/>
      <c r="L203" s="53"/>
      <c r="M203" s="53"/>
      <c r="N203" s="53"/>
      <c r="O203" s="10"/>
      <c r="P203" s="10"/>
      <c r="Q203" s="259" t="s">
        <v>429</v>
      </c>
      <c r="R203" s="371"/>
    </row>
    <row r="204" spans="2:18" ht="30" x14ac:dyDescent="0.25">
      <c r="B204" s="110" t="s">
        <v>663</v>
      </c>
      <c r="C204" s="53">
        <v>1</v>
      </c>
      <c r="D204" s="53">
        <v>1</v>
      </c>
      <c r="E204" s="53">
        <v>1</v>
      </c>
      <c r="F204" s="53">
        <v>1</v>
      </c>
      <c r="G204" s="53"/>
      <c r="H204" s="53">
        <v>1</v>
      </c>
      <c r="I204" s="53">
        <v>1</v>
      </c>
      <c r="J204" s="53"/>
      <c r="K204" s="53">
        <v>1</v>
      </c>
      <c r="L204" s="53">
        <v>1</v>
      </c>
      <c r="M204" s="53">
        <v>1</v>
      </c>
      <c r="N204" s="53">
        <v>1</v>
      </c>
      <c r="O204" s="10"/>
      <c r="P204" s="10"/>
      <c r="Q204" s="259"/>
      <c r="R204" s="371"/>
    </row>
    <row r="205" spans="2:18" x14ac:dyDescent="0.25">
      <c r="B205" s="110" t="s">
        <v>668</v>
      </c>
      <c r="C205" s="53"/>
      <c r="D205" s="53">
        <v>1</v>
      </c>
      <c r="E205" s="53">
        <v>1</v>
      </c>
      <c r="F205" s="53">
        <v>1</v>
      </c>
      <c r="G205" s="53">
        <v>1</v>
      </c>
      <c r="H205" s="53">
        <v>1</v>
      </c>
      <c r="I205" s="53">
        <v>1</v>
      </c>
      <c r="J205" s="53">
        <v>1</v>
      </c>
      <c r="K205" s="53">
        <v>1</v>
      </c>
      <c r="L205" s="53">
        <v>1</v>
      </c>
      <c r="M205" s="53"/>
      <c r="N205" s="53"/>
      <c r="O205" s="10"/>
      <c r="P205" s="10"/>
      <c r="Q205" s="259"/>
      <c r="R205" s="371"/>
    </row>
    <row r="206" spans="2:18" ht="30" x14ac:dyDescent="0.25">
      <c r="B206" s="110" t="s">
        <v>672</v>
      </c>
      <c r="C206" s="53">
        <v>1</v>
      </c>
      <c r="D206" s="53">
        <v>2</v>
      </c>
      <c r="E206" s="53">
        <v>2</v>
      </c>
      <c r="F206" s="53">
        <v>2</v>
      </c>
      <c r="G206" s="53">
        <v>3</v>
      </c>
      <c r="H206" s="53">
        <v>2</v>
      </c>
      <c r="I206" s="53">
        <v>1</v>
      </c>
      <c r="J206" s="53">
        <v>1</v>
      </c>
      <c r="K206" s="53">
        <v>1</v>
      </c>
      <c r="L206" s="53">
        <v>2</v>
      </c>
      <c r="M206" s="53">
        <v>2</v>
      </c>
      <c r="N206" s="53">
        <v>2</v>
      </c>
      <c r="O206" s="10"/>
      <c r="P206" s="10"/>
      <c r="Q206" s="259"/>
      <c r="R206" s="371"/>
    </row>
    <row r="207" spans="2:18" ht="30" x14ac:dyDescent="0.25">
      <c r="B207" s="110" t="s">
        <v>676</v>
      </c>
      <c r="C207" s="53"/>
      <c r="D207" s="53">
        <v>1</v>
      </c>
      <c r="E207" s="53">
        <v>1</v>
      </c>
      <c r="F207" s="53">
        <v>1</v>
      </c>
      <c r="G207" s="53">
        <v>1</v>
      </c>
      <c r="H207" s="53">
        <v>1</v>
      </c>
      <c r="I207" s="53"/>
      <c r="J207" s="53">
        <v>1</v>
      </c>
      <c r="K207" s="53"/>
      <c r="L207" s="53"/>
      <c r="M207" s="53">
        <v>1</v>
      </c>
      <c r="N207" s="53">
        <v>1</v>
      </c>
      <c r="O207" s="10"/>
      <c r="P207" s="10"/>
      <c r="Q207" s="259"/>
      <c r="R207" s="371"/>
    </row>
    <row r="208" spans="2:18" ht="15.75" x14ac:dyDescent="0.25">
      <c r="B208" s="103"/>
      <c r="C208" s="53"/>
      <c r="D208" s="53"/>
      <c r="E208" s="53"/>
      <c r="F208" s="53"/>
      <c r="G208" s="53"/>
      <c r="H208" s="53"/>
      <c r="I208" s="53"/>
      <c r="J208" s="53"/>
      <c r="K208" s="53"/>
      <c r="L208" s="53"/>
      <c r="M208" s="53"/>
      <c r="N208" s="53"/>
      <c r="O208" s="10"/>
      <c r="P208" s="10"/>
      <c r="Q208" s="259"/>
      <c r="R208" s="371"/>
    </row>
    <row r="209" spans="2:18" x14ac:dyDescent="0.25">
      <c r="B209" s="175" t="s">
        <v>800</v>
      </c>
      <c r="C209" s="6"/>
      <c r="D209" s="6"/>
      <c r="E209" s="6"/>
      <c r="F209" s="6"/>
      <c r="G209" s="369"/>
      <c r="H209" s="369"/>
      <c r="I209" s="369"/>
      <c r="J209" s="369"/>
      <c r="K209" s="369"/>
      <c r="L209" s="369"/>
      <c r="M209" s="369"/>
      <c r="N209" s="369"/>
      <c r="O209" s="369"/>
      <c r="P209" s="369"/>
      <c r="Q209" s="369"/>
      <c r="R209" s="370"/>
    </row>
    <row r="210" spans="2:18" ht="405" x14ac:dyDescent="0.25">
      <c r="B210" s="107" t="s">
        <v>801</v>
      </c>
      <c r="C210" s="53"/>
      <c r="D210" s="53"/>
      <c r="E210" s="53">
        <v>1</v>
      </c>
      <c r="F210" s="53"/>
      <c r="G210" s="53"/>
      <c r="H210" s="53"/>
      <c r="I210" s="53"/>
      <c r="J210" s="53"/>
      <c r="K210" s="53"/>
      <c r="L210" s="53"/>
      <c r="M210" s="53"/>
      <c r="N210" s="53"/>
      <c r="O210" s="10"/>
      <c r="P210" s="10"/>
      <c r="Q210" s="10"/>
      <c r="R210" s="113" t="s">
        <v>429</v>
      </c>
    </row>
    <row r="211" spans="2:18" ht="90" x14ac:dyDescent="0.25">
      <c r="B211" s="59" t="s">
        <v>689</v>
      </c>
      <c r="C211" s="53">
        <v>2</v>
      </c>
      <c r="D211" s="53">
        <v>3</v>
      </c>
      <c r="E211" s="53">
        <v>2</v>
      </c>
      <c r="F211" s="53">
        <v>2</v>
      </c>
      <c r="G211" s="53">
        <v>2</v>
      </c>
      <c r="H211" s="53">
        <v>1</v>
      </c>
      <c r="I211" s="53">
        <v>4</v>
      </c>
      <c r="J211" s="53">
        <v>4</v>
      </c>
      <c r="K211" s="53">
        <v>2</v>
      </c>
      <c r="L211" s="53">
        <v>2</v>
      </c>
      <c r="M211" s="53">
        <v>1</v>
      </c>
      <c r="N211" s="53"/>
      <c r="O211" s="10"/>
      <c r="P211" s="10"/>
      <c r="Q211" s="10"/>
      <c r="R211" s="113" t="s">
        <v>688</v>
      </c>
    </row>
    <row r="212" spans="2:18" ht="120" x14ac:dyDescent="0.25">
      <c r="B212" s="60" t="s">
        <v>802</v>
      </c>
      <c r="C212" s="53"/>
      <c r="D212" s="53">
        <v>1</v>
      </c>
      <c r="E212" s="53"/>
      <c r="F212" s="53">
        <v>1</v>
      </c>
      <c r="G212" s="53"/>
      <c r="H212" s="53">
        <v>2</v>
      </c>
      <c r="I212" s="53"/>
      <c r="J212" s="53">
        <v>2</v>
      </c>
      <c r="K212" s="53"/>
      <c r="L212" s="53">
        <v>1</v>
      </c>
      <c r="M212" s="53"/>
      <c r="N212" s="53"/>
      <c r="O212" s="10"/>
      <c r="P212" s="10"/>
      <c r="Q212" s="10"/>
      <c r="R212" s="65" t="s">
        <v>688</v>
      </c>
    </row>
    <row r="213" spans="2:18" ht="105.75" thickBot="1" x14ac:dyDescent="0.3">
      <c r="B213" s="111" t="s">
        <v>803</v>
      </c>
      <c r="C213" s="64"/>
      <c r="D213" s="64">
        <v>1</v>
      </c>
      <c r="E213" s="64"/>
      <c r="F213" s="64"/>
      <c r="G213" s="64"/>
      <c r="H213" s="64"/>
      <c r="I213" s="64"/>
      <c r="J213" s="64"/>
      <c r="K213" s="64"/>
      <c r="L213" s="64"/>
      <c r="M213" s="64"/>
      <c r="N213" s="64"/>
      <c r="O213" s="119"/>
      <c r="P213" s="119"/>
      <c r="Q213" s="119"/>
      <c r="R213" s="66" t="s">
        <v>697</v>
      </c>
    </row>
    <row r="217" spans="2:18" ht="15.75" thickBot="1" x14ac:dyDescent="0.3"/>
    <row r="218" spans="2:18" ht="15" customHeight="1" x14ac:dyDescent="0.25">
      <c r="B218" s="351" t="s">
        <v>703</v>
      </c>
      <c r="C218" s="352"/>
      <c r="D218" s="352"/>
      <c r="E218" s="352"/>
      <c r="F218" s="254"/>
      <c r="G218" s="347" t="s">
        <v>804</v>
      </c>
      <c r="H218" s="347"/>
      <c r="I218" s="347"/>
      <c r="J218" s="347"/>
      <c r="K218" s="347"/>
      <c r="L218" s="347"/>
      <c r="M218" s="341" t="s">
        <v>805</v>
      </c>
      <c r="N218" s="341"/>
      <c r="O218" s="341"/>
      <c r="P218" s="341"/>
      <c r="Q218" s="342"/>
    </row>
    <row r="219" spans="2:18" x14ac:dyDescent="0.25">
      <c r="B219" s="353"/>
      <c r="C219" s="354"/>
      <c r="D219" s="354"/>
      <c r="E219" s="354"/>
      <c r="F219" s="253"/>
      <c r="G219" s="348"/>
      <c r="H219" s="348"/>
      <c r="I219" s="348"/>
      <c r="J219" s="348"/>
      <c r="K219" s="348"/>
      <c r="L219" s="348"/>
      <c r="M219" s="343"/>
      <c r="N219" s="343"/>
      <c r="O219" s="343"/>
      <c r="P219" s="343"/>
      <c r="Q219" s="344"/>
    </row>
    <row r="220" spans="2:18" x14ac:dyDescent="0.25">
      <c r="B220" s="353"/>
      <c r="C220" s="354"/>
      <c r="D220" s="354"/>
      <c r="E220" s="354"/>
      <c r="F220" s="253"/>
      <c r="G220" s="348"/>
      <c r="H220" s="348"/>
      <c r="I220" s="348"/>
      <c r="J220" s="348"/>
      <c r="K220" s="348"/>
      <c r="L220" s="348"/>
      <c r="M220" s="343"/>
      <c r="N220" s="343"/>
      <c r="O220" s="343"/>
      <c r="P220" s="343"/>
      <c r="Q220" s="344"/>
    </row>
    <row r="221" spans="2:18" x14ac:dyDescent="0.25">
      <c r="B221" s="353"/>
      <c r="C221" s="354"/>
      <c r="D221" s="354"/>
      <c r="E221" s="354"/>
      <c r="F221" s="253"/>
      <c r="G221" s="348"/>
      <c r="H221" s="348"/>
      <c r="I221" s="348"/>
      <c r="J221" s="348"/>
      <c r="K221" s="348"/>
      <c r="L221" s="348"/>
      <c r="M221" s="343"/>
      <c r="N221" s="343"/>
      <c r="O221" s="343"/>
      <c r="P221" s="343"/>
      <c r="Q221" s="344"/>
    </row>
    <row r="222" spans="2:18" x14ac:dyDescent="0.25">
      <c r="B222" s="353"/>
      <c r="C222" s="354"/>
      <c r="D222" s="354"/>
      <c r="E222" s="354"/>
      <c r="F222" s="253"/>
      <c r="G222" s="348"/>
      <c r="H222" s="348"/>
      <c r="I222" s="348"/>
      <c r="J222" s="348"/>
      <c r="K222" s="348"/>
      <c r="L222" s="348"/>
      <c r="M222" s="343"/>
      <c r="N222" s="343"/>
      <c r="O222" s="343"/>
      <c r="P222" s="343"/>
      <c r="Q222" s="344"/>
    </row>
    <row r="223" spans="2:18" x14ac:dyDescent="0.25">
      <c r="B223" s="353"/>
      <c r="C223" s="354"/>
      <c r="D223" s="354"/>
      <c r="E223" s="354"/>
      <c r="F223" s="253"/>
      <c r="G223" s="348"/>
      <c r="H223" s="348"/>
      <c r="I223" s="348"/>
      <c r="J223" s="348"/>
      <c r="K223" s="348"/>
      <c r="L223" s="348"/>
      <c r="M223" s="343"/>
      <c r="N223" s="343"/>
      <c r="O223" s="343"/>
      <c r="P223" s="343"/>
      <c r="Q223" s="344"/>
    </row>
    <row r="224" spans="2:18" x14ac:dyDescent="0.25">
      <c r="B224" s="353"/>
      <c r="C224" s="354"/>
      <c r="D224" s="354"/>
      <c r="E224" s="354"/>
      <c r="F224" s="253"/>
      <c r="G224" s="348"/>
      <c r="H224" s="348"/>
      <c r="I224" s="348"/>
      <c r="J224" s="348"/>
      <c r="K224" s="348"/>
      <c r="L224" s="348"/>
      <c r="M224" s="343"/>
      <c r="N224" s="343"/>
      <c r="O224" s="343"/>
      <c r="P224" s="343"/>
      <c r="Q224" s="344"/>
    </row>
    <row r="225" spans="2:17" x14ac:dyDescent="0.25">
      <c r="B225" s="353"/>
      <c r="C225" s="354"/>
      <c r="D225" s="354"/>
      <c r="E225" s="354"/>
      <c r="F225" s="253"/>
      <c r="G225" s="348"/>
      <c r="H225" s="348"/>
      <c r="I225" s="348"/>
      <c r="J225" s="348"/>
      <c r="K225" s="348"/>
      <c r="L225" s="348"/>
      <c r="M225" s="343"/>
      <c r="N225" s="343"/>
      <c r="O225" s="343"/>
      <c r="P225" s="343"/>
      <c r="Q225" s="344"/>
    </row>
    <row r="226" spans="2:17" x14ac:dyDescent="0.25">
      <c r="B226" s="353"/>
      <c r="C226" s="354"/>
      <c r="D226" s="354"/>
      <c r="E226" s="354"/>
      <c r="F226" s="253"/>
      <c r="G226" s="348"/>
      <c r="H226" s="348"/>
      <c r="I226" s="348"/>
      <c r="J226" s="348"/>
      <c r="K226" s="348"/>
      <c r="L226" s="348"/>
      <c r="M226" s="343"/>
      <c r="N226" s="343"/>
      <c r="O226" s="343"/>
      <c r="P226" s="343"/>
      <c r="Q226" s="344"/>
    </row>
    <row r="227" spans="2:17" ht="15.75" thickBot="1" x14ac:dyDescent="0.3">
      <c r="B227" s="355"/>
      <c r="C227" s="356"/>
      <c r="D227" s="356"/>
      <c r="E227" s="356"/>
      <c r="F227" s="255"/>
      <c r="G227" s="349"/>
      <c r="H227" s="349"/>
      <c r="I227" s="349"/>
      <c r="J227" s="349"/>
      <c r="K227" s="349"/>
      <c r="L227" s="349"/>
      <c r="M227" s="345"/>
      <c r="N227" s="345"/>
      <c r="O227" s="345"/>
      <c r="P227" s="345"/>
      <c r="Q227" s="346"/>
    </row>
  </sheetData>
  <mergeCells count="55">
    <mergeCell ref="O129:O138"/>
    <mergeCell ref="O140:O142"/>
    <mergeCell ref="O150:O152"/>
    <mergeCell ref="R201:R202"/>
    <mergeCell ref="Q201:Q202"/>
    <mergeCell ref="Q155:Q159"/>
    <mergeCell ref="R155:R159"/>
    <mergeCell ref="B185:R185"/>
    <mergeCell ref="Q186:Q193"/>
    <mergeCell ref="R186:R193"/>
    <mergeCell ref="R140:R142"/>
    <mergeCell ref="Q140:Q142"/>
    <mergeCell ref="R150:R152"/>
    <mergeCell ref="Q150:Q152"/>
    <mergeCell ref="R128:R137"/>
    <mergeCell ref="B1:R1"/>
    <mergeCell ref="B2:R2"/>
    <mergeCell ref="B3:R3"/>
    <mergeCell ref="B4:R4"/>
    <mergeCell ref="B6:B7"/>
    <mergeCell ref="C6:N6"/>
    <mergeCell ref="O6:O7"/>
    <mergeCell ref="P6:R6"/>
    <mergeCell ref="B34:R34"/>
    <mergeCell ref="Q195:R198"/>
    <mergeCell ref="P44:R53"/>
    <mergeCell ref="O155:O159"/>
    <mergeCell ref="O162:O168"/>
    <mergeCell ref="Q162:Q166"/>
    <mergeCell ref="R162:R166"/>
    <mergeCell ref="R167:R168"/>
    <mergeCell ref="Q128:Q137"/>
    <mergeCell ref="P55:R64"/>
    <mergeCell ref="P84:R125"/>
    <mergeCell ref="O171:O184"/>
    <mergeCell ref="R180:R181"/>
    <mergeCell ref="R35:R42"/>
    <mergeCell ref="B126:R126"/>
    <mergeCell ref="P128:P137"/>
    <mergeCell ref="M218:Q227"/>
    <mergeCell ref="G218:L227"/>
    <mergeCell ref="C5:O5"/>
    <mergeCell ref="B218:E227"/>
    <mergeCell ref="P10:R15"/>
    <mergeCell ref="P17:R21"/>
    <mergeCell ref="P23:R33"/>
    <mergeCell ref="R66:R82"/>
    <mergeCell ref="B83:R83"/>
    <mergeCell ref="P16:R16"/>
    <mergeCell ref="P22:R22"/>
    <mergeCell ref="B43:R43"/>
    <mergeCell ref="C54:R54"/>
    <mergeCell ref="B65:R65"/>
    <mergeCell ref="G209:R209"/>
    <mergeCell ref="Q203:R208"/>
  </mergeCells>
  <printOptions horizontalCentered="1"/>
  <pageMargins left="0.51181102362204722" right="0.43307086614173229" top="0.74803149606299213" bottom="0.74803149606299213" header="0.31496062992125984" footer="0.31496062992125984"/>
  <pageSetup scale="5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 POA 2024 INDOCAFE</vt:lpstr>
      <vt:lpstr>Cronograma de Actividades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Francisco Luciano</dc:creator>
  <cp:keywords/>
  <dc:description/>
  <cp:lastModifiedBy>Lucia Feliz</cp:lastModifiedBy>
  <cp:revision/>
  <cp:lastPrinted>2024-02-13T19:20:16Z</cp:lastPrinted>
  <dcterms:created xsi:type="dcterms:W3CDTF">2023-10-20T11:18:50Z</dcterms:created>
  <dcterms:modified xsi:type="dcterms:W3CDTF">2024-02-13T19:25:22Z</dcterms:modified>
  <cp:category/>
  <cp:contentStatus/>
</cp:coreProperties>
</file>