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1" activeTab="1"/>
  </bookViews>
  <sheets>
    <sheet name="estado de rendimiento financier" sheetId="1" r:id="rId1"/>
    <sheet name="Estado de situacion financiera" sheetId="2" r:id="rId2"/>
  </sheets>
  <definedNames>
    <definedName name="OLE_LINK1" localSheetId="0">'estado de rendimiento financier'!$G$22</definedName>
  </definedNames>
  <calcPr calcId="145621"/>
</workbook>
</file>

<file path=xl/calcChain.xml><?xml version="1.0" encoding="utf-8"?>
<calcChain xmlns="http://schemas.openxmlformats.org/spreadsheetml/2006/main">
  <c r="G27" i="1" l="1"/>
  <c r="G26" i="1"/>
  <c r="B14" i="2" l="1"/>
  <c r="G20" i="1" l="1"/>
  <c r="D21" i="2" l="1"/>
  <c r="D14" i="2" l="1"/>
  <c r="C22" i="1" l="1"/>
  <c r="C24" i="1" s="1"/>
  <c r="C27" i="1" s="1"/>
  <c r="E22" i="1" l="1"/>
  <c r="E24" i="1" s="1"/>
  <c r="E27" i="1" s="1"/>
  <c r="D28" i="2" l="1"/>
  <c r="B28" i="2"/>
  <c r="B21" i="2"/>
  <c r="B22" i="2" l="1"/>
  <c r="B32" i="2" s="1"/>
  <c r="D22" i="2"/>
  <c r="D35" i="2" s="1"/>
  <c r="D36" i="2" s="1"/>
  <c r="B35" i="2" l="1"/>
  <c r="B36" i="2" l="1"/>
</calcChain>
</file>

<file path=xl/sharedStrings.xml><?xml version="1.0" encoding="utf-8"?>
<sst xmlns="http://schemas.openxmlformats.org/spreadsheetml/2006/main" count="53" uniqueCount="51">
  <si>
    <t>Instituto  Dominicano del Café</t>
  </si>
  <si>
    <t>Estado de Rendimiento Financiero</t>
  </si>
  <si>
    <t>(Valores en pesos dominicanos ( RD$))</t>
  </si>
  <si>
    <t xml:space="preserve">INGRESOS </t>
  </si>
  <si>
    <t>TRANSFERENCIAS CORRIENTES RECIBIDAS:</t>
  </si>
  <si>
    <t>DEL GOBIERNO CENTRAL ( NOTA XVII )</t>
  </si>
  <si>
    <t xml:space="preserve">GASTOS </t>
  </si>
  <si>
    <t>SERVICIOS PERSONALES (NOTA XVIII )</t>
  </si>
  <si>
    <t>SERVICIOS NO PERSONALES (NOTA XIX)</t>
  </si>
  <si>
    <t>MATERIALES Y SUMINISTROS (NOTA XX)</t>
  </si>
  <si>
    <t xml:space="preserve"> </t>
  </si>
  <si>
    <t>TRANSFERENCIAS AL GOBIERNO CENTRAL( NOTA XXI)</t>
  </si>
  <si>
    <t>TOTAL DE GASTOS</t>
  </si>
  <si>
    <t>RESULTADO CORRIENTE DEL PERIODO</t>
  </si>
  <si>
    <t>DEPRECIACION Y AMORTIZACIONES ( NOTA XXII)</t>
  </si>
  <si>
    <t>RESULTADOS NETO DEL PERIODO</t>
  </si>
  <si>
    <t>Lic. Nicolas Cáceres Cruz</t>
  </si>
  <si>
    <t>Lic. José Orlando Núñez</t>
  </si>
  <si>
    <t xml:space="preserve">        Director Financiero</t>
  </si>
  <si>
    <t>Encargado de Contabilidad</t>
  </si>
  <si>
    <t>Estado de Situación Financiera</t>
  </si>
  <si>
    <t>(Valores en pesos dominicanos  (RD$))</t>
  </si>
  <si>
    <t>ACTIVOS</t>
  </si>
  <si>
    <t>ACTIVOS CORRIENTES</t>
  </si>
  <si>
    <t>EFECTIVO Y EQUIVALENTE DE EFECTIVO ( NOTA VII )</t>
  </si>
  <si>
    <t>CUENTAS  POR COBRAR ( NOTA VIII)</t>
  </si>
  <si>
    <t>INVENTARIO DE CONSUMO ( NOTA IX)</t>
  </si>
  <si>
    <t>TOTAL ACTIVOS CORRIENTES</t>
  </si>
  <si>
    <t>ACTIVOS NO CORRIENTES</t>
  </si>
  <si>
    <t>CUENTAS Y DOCUMENTOS POR COBRAR ( NOTA X)</t>
  </si>
  <si>
    <t>BIENES DE USO NETO ( NOTA XI)</t>
  </si>
  <si>
    <t>BIENES INTANGIBLES ( NOTA XII )</t>
  </si>
  <si>
    <t>OTROS ACTIVOS NO CORRIENTES( NOTA XIII)</t>
  </si>
  <si>
    <t>TOTAL ACTIVOS  NO CORRIENTES</t>
  </si>
  <si>
    <t>TOTAL ACTIVOS</t>
  </si>
  <si>
    <t>PASIVOS Y PATRIMONIO</t>
  </si>
  <si>
    <t>PASIVOS CORRIENTES</t>
  </si>
  <si>
    <t>CUENTAS POR PAGAR  A CORTO PLAZO ( NOTA XIV)</t>
  </si>
  <si>
    <t>COMISIONES A PAGAR ( NOTA XV)</t>
  </si>
  <si>
    <t>TOTAL PASIVOS CORRIENTES</t>
  </si>
  <si>
    <t>PATRIMONIO</t>
  </si>
  <si>
    <t>PATRIMONIO INSTITUCIONAL ( NOTA XVI)</t>
  </si>
  <si>
    <t>RESULTADO DE PERIODOS ANTERIORES</t>
  </si>
  <si>
    <t>RESULTADO DEL PERIODO</t>
  </si>
  <si>
    <t>TOTAL PATRIMONIO</t>
  </si>
  <si>
    <t>TOTAL PASIVOS Y PATRIMONIO</t>
  </si>
  <si>
    <t>Enc. Depto. de Contablilidad</t>
  </si>
  <si>
    <t xml:space="preserve">                                       Director Financiero</t>
  </si>
  <si>
    <t xml:space="preserve">                                 Del ejercicio terminado al  31  de octubre  del 2018 y 2017</t>
  </si>
  <si>
    <t>Al  31 de octubre 2018 Y 2017</t>
  </si>
  <si>
    <t>247,359,924.00 y RD$230,087,169.70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</si>
</sst>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Century"/>
      <family val="1"/>
    </font>
    <font>
      <sz val="8"/>
      <color theme="1"/>
      <name val="Century"/>
      <family val="1"/>
    </font>
    <font>
      <sz val="11"/>
      <name val="Arial"/>
      <family val="2"/>
    </font>
    <font>
      <b/>
      <u/>
      <sz val="9"/>
      <color theme="1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b/>
      <u/>
      <sz val="9"/>
      <color theme="1"/>
      <name val="Times New Roman"/>
      <family val="1"/>
    </font>
    <font>
      <b/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Border="1"/>
    <xf numFmtId="0" fontId="5" fillId="2" borderId="0" xfId="2" applyFont="1" applyFill="1" applyBorder="1" applyAlignment="1"/>
    <xf numFmtId="0" fontId="2" fillId="2" borderId="0" xfId="2" applyFont="1" applyFill="1" applyBorder="1"/>
    <xf numFmtId="0" fontId="2" fillId="2" borderId="0" xfId="2" applyFont="1" applyFill="1"/>
    <xf numFmtId="0" fontId="5" fillId="2" borderId="0" xfId="2" applyFont="1" applyFill="1"/>
    <xf numFmtId="0" fontId="2" fillId="2" borderId="0" xfId="2" applyFill="1"/>
    <xf numFmtId="165" fontId="4" fillId="2" borderId="0" xfId="2" applyNumberFormat="1" applyFont="1" applyFill="1" applyAlignment="1">
      <alignment horizontal="center"/>
    </xf>
    <xf numFmtId="0" fontId="6" fillId="2" borderId="0" xfId="2" applyFont="1" applyFill="1"/>
    <xf numFmtId="0" fontId="5" fillId="2" borderId="0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165" fontId="6" fillId="2" borderId="0" xfId="4" applyFont="1" applyFill="1" applyAlignment="1">
      <alignment horizontal="right"/>
    </xf>
    <xf numFmtId="0" fontId="6" fillId="2" borderId="0" xfId="2" applyFont="1" applyFill="1" applyAlignment="1">
      <alignment horizontal="center"/>
    </xf>
    <xf numFmtId="165" fontId="7" fillId="2" borderId="0" xfId="4" applyFont="1" applyFill="1" applyAlignment="1">
      <alignment horizontal="right"/>
    </xf>
    <xf numFmtId="0" fontId="7" fillId="2" borderId="0" xfId="2" applyFont="1" applyFill="1" applyAlignment="1">
      <alignment horizontal="center"/>
    </xf>
    <xf numFmtId="165" fontId="6" fillId="2" borderId="0" xfId="4" applyFont="1" applyFill="1" applyBorder="1" applyAlignment="1">
      <alignment horizontal="right"/>
    </xf>
    <xf numFmtId="165" fontId="7" fillId="2" borderId="0" xfId="4" applyFont="1" applyFill="1" applyBorder="1" applyAlignment="1">
      <alignment horizontal="right"/>
    </xf>
    <xf numFmtId="165" fontId="7" fillId="2" borderId="2" xfId="4" applyFont="1" applyFill="1" applyBorder="1" applyAlignment="1">
      <alignment horizontal="right"/>
    </xf>
    <xf numFmtId="165" fontId="6" fillId="2" borderId="0" xfId="4" applyFont="1" applyFill="1"/>
    <xf numFmtId="0" fontId="7" fillId="2" borderId="0" xfId="2" applyFont="1" applyFill="1"/>
    <xf numFmtId="0" fontId="10" fillId="2" borderId="0" xfId="0" applyFont="1" applyFill="1"/>
    <xf numFmtId="0" fontId="10" fillId="2" borderId="0" xfId="0" applyFont="1" applyFill="1" applyBorder="1"/>
    <xf numFmtId="0" fontId="15" fillId="2" borderId="0" xfId="0" applyFont="1" applyFill="1" applyBorder="1" applyAlignment="1">
      <alignment horizontal="center" vertical="top"/>
    </xf>
    <xf numFmtId="0" fontId="7" fillId="2" borderId="0" xfId="2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4" fillId="2" borderId="0" xfId="2" applyFont="1" applyFill="1" applyAlignment="1">
      <alignment vertical="top"/>
    </xf>
    <xf numFmtId="0" fontId="15" fillId="2" borderId="0" xfId="0" applyFont="1" applyFill="1" applyBorder="1" applyAlignment="1">
      <alignment vertical="top"/>
    </xf>
    <xf numFmtId="0" fontId="7" fillId="2" borderId="0" xfId="2" applyFont="1" applyFill="1" applyBorder="1" applyAlignment="1">
      <alignment vertical="top"/>
    </xf>
    <xf numFmtId="0" fontId="12" fillId="2" borderId="0" xfId="0" applyFont="1" applyFill="1"/>
    <xf numFmtId="0" fontId="4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 vertical="top"/>
    </xf>
    <xf numFmtId="0" fontId="13" fillId="2" borderId="0" xfId="0" applyFont="1" applyFill="1" applyBorder="1" applyAlignment="1">
      <alignment horizontal="justify" vertical="center" wrapText="1"/>
    </xf>
    <xf numFmtId="0" fontId="16" fillId="2" borderId="0" xfId="2" applyFont="1" applyFill="1" applyAlignment="1">
      <alignment horizontal="center"/>
    </xf>
    <xf numFmtId="0" fontId="17" fillId="2" borderId="0" xfId="2" applyFont="1" applyFill="1"/>
    <xf numFmtId="0" fontId="4" fillId="2" borderId="3" xfId="2" applyFont="1" applyFill="1" applyBorder="1" applyAlignment="1">
      <alignment horizontal="center"/>
    </xf>
    <xf numFmtId="0" fontId="4" fillId="2" borderId="0" xfId="2" applyFont="1" applyFill="1"/>
    <xf numFmtId="0" fontId="18" fillId="2" borderId="0" xfId="2" applyFont="1" applyFill="1"/>
    <xf numFmtId="165" fontId="19" fillId="2" borderId="0" xfId="4" applyFont="1" applyFill="1"/>
    <xf numFmtId="0" fontId="18" fillId="2" borderId="0" xfId="2" applyFont="1" applyFill="1" applyAlignment="1">
      <alignment horizontal="right"/>
    </xf>
    <xf numFmtId="0" fontId="18" fillId="2" borderId="0" xfId="2" applyFont="1" applyFill="1" applyBorder="1" applyAlignment="1">
      <alignment horizontal="right"/>
    </xf>
    <xf numFmtId="165" fontId="4" fillId="2" borderId="0" xfId="4" applyFont="1" applyFill="1" applyAlignment="1">
      <alignment horizontal="right"/>
    </xf>
    <xf numFmtId="165" fontId="18" fillId="2" borderId="0" xfId="4" applyFont="1" applyFill="1" applyAlignment="1">
      <alignment horizontal="right"/>
    </xf>
    <xf numFmtId="165" fontId="4" fillId="2" borderId="3" xfId="4" applyFont="1" applyFill="1" applyBorder="1" applyAlignment="1">
      <alignment horizontal="right"/>
    </xf>
    <xf numFmtId="165" fontId="4" fillId="2" borderId="2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164" fontId="4" fillId="2" borderId="0" xfId="3" applyFont="1" applyFill="1"/>
    <xf numFmtId="0" fontId="20" fillId="2" borderId="0" xfId="2" applyFont="1" applyFill="1"/>
    <xf numFmtId="0" fontId="18" fillId="2" borderId="0" xfId="2" applyFont="1" applyFill="1" applyBorder="1"/>
    <xf numFmtId="0" fontId="4" fillId="2" borderId="0" xfId="2" applyFont="1" applyFill="1" applyBorder="1" applyAlignment="1">
      <alignment horizontal="right"/>
    </xf>
    <xf numFmtId="165" fontId="18" fillId="2" borderId="0" xfId="4" applyFont="1" applyFill="1" applyBorder="1" applyAlignment="1">
      <alignment horizontal="right"/>
    </xf>
    <xf numFmtId="165" fontId="2" fillId="2" borderId="0" xfId="4" applyFont="1" applyFill="1"/>
    <xf numFmtId="165" fontId="2" fillId="2" borderId="0" xfId="4" applyFont="1" applyFill="1" applyBorder="1"/>
    <xf numFmtId="164" fontId="2" fillId="2" borderId="0" xfId="3" applyFont="1" applyFill="1"/>
    <xf numFmtId="0" fontId="21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43" fontId="2" fillId="2" borderId="0" xfId="2" applyNumberFormat="1" applyFill="1"/>
    <xf numFmtId="43" fontId="2" fillId="2" borderId="0" xfId="1" applyFont="1" applyFill="1"/>
    <xf numFmtId="43" fontId="14" fillId="2" borderId="0" xfId="2" applyNumberFormat="1" applyFont="1" applyFill="1" applyAlignment="1">
      <alignment vertical="top"/>
    </xf>
    <xf numFmtId="165" fontId="19" fillId="2" borderId="0" xfId="4" applyFont="1" applyFill="1" applyBorder="1"/>
    <xf numFmtId="43" fontId="0" fillId="0" borderId="0" xfId="1" applyFont="1"/>
    <xf numFmtId="165" fontId="18" fillId="2" borderId="3" xfId="4" applyFont="1" applyFill="1" applyBorder="1" applyAlignment="1">
      <alignment horizontal="right"/>
    </xf>
    <xf numFmtId="165" fontId="4" fillId="2" borderId="5" xfId="4" applyFont="1" applyFill="1" applyBorder="1" applyAlignment="1">
      <alignment horizontal="right"/>
    </xf>
    <xf numFmtId="165" fontId="6" fillId="3" borderId="0" xfId="4" applyFont="1" applyFill="1" applyAlignment="1">
      <alignment horizontal="right"/>
    </xf>
    <xf numFmtId="165" fontId="6" fillId="3" borderId="4" xfId="4" applyFont="1" applyFill="1" applyBorder="1" applyAlignment="1">
      <alignment horizontal="right"/>
    </xf>
    <xf numFmtId="165" fontId="6" fillId="3" borderId="3" xfId="4" applyFont="1" applyFill="1" applyBorder="1" applyAlignment="1">
      <alignment horizontal="right"/>
    </xf>
    <xf numFmtId="0" fontId="13" fillId="4" borderId="0" xfId="0" applyFont="1" applyFill="1" applyAlignment="1">
      <alignment horizontal="justify" vertical="center"/>
    </xf>
    <xf numFmtId="0" fontId="4" fillId="2" borderId="0" xfId="2" applyFont="1" applyFill="1" applyAlignment="1">
      <alignment horizontal="center"/>
    </xf>
    <xf numFmtId="0" fontId="12" fillId="0" borderId="0" xfId="0" applyFont="1"/>
    <xf numFmtId="0" fontId="11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5" fontId="19" fillId="2" borderId="4" xfId="4" applyFont="1" applyFill="1" applyBorder="1"/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38100</xdr:rowOff>
    </xdr:from>
    <xdr:to>
      <xdr:col>1</xdr:col>
      <xdr:colOff>1371600</xdr:colOff>
      <xdr:row>9</xdr:row>
      <xdr:rowOff>161924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762000" y="866775"/>
          <a:ext cx="1371600" cy="10858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3</xdr:row>
      <xdr:rowOff>47625</xdr:rowOff>
    </xdr:from>
    <xdr:to>
      <xdr:col>0</xdr:col>
      <xdr:colOff>1181100</xdr:colOff>
      <xdr:row>6</xdr:row>
      <xdr:rowOff>104774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485775" y="685800"/>
          <a:ext cx="695325" cy="6286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7" workbookViewId="0">
      <selection activeCell="C27" sqref="C27"/>
    </sheetView>
  </sheetViews>
  <sheetFormatPr baseColWidth="10" defaultRowHeight="15" x14ac:dyDescent="0.25"/>
  <cols>
    <col min="1" max="1" width="11.42578125" style="1"/>
    <col min="2" max="2" width="51.5703125" customWidth="1"/>
    <col min="3" max="3" width="17.42578125" customWidth="1"/>
    <col min="5" max="5" width="18.7109375" customWidth="1"/>
    <col min="7" max="7" width="27.7109375" customWidth="1"/>
  </cols>
  <sheetData>
    <row r="1" spans="2:7" x14ac:dyDescent="0.25">
      <c r="B1" s="2"/>
      <c r="C1" s="2"/>
      <c r="D1" s="2"/>
      <c r="E1" s="2"/>
    </row>
    <row r="2" spans="2:7" x14ac:dyDescent="0.25">
      <c r="B2" s="2"/>
      <c r="C2" s="2"/>
      <c r="D2" s="2"/>
      <c r="E2" s="2"/>
      <c r="F2" s="2"/>
      <c r="G2" s="1"/>
    </row>
    <row r="3" spans="2:7" ht="20.25" x14ac:dyDescent="0.3">
      <c r="B3" s="73" t="s">
        <v>0</v>
      </c>
      <c r="C3" s="73"/>
      <c r="D3" s="73"/>
      <c r="E3" s="73"/>
      <c r="F3" s="1"/>
      <c r="G3" s="1"/>
    </row>
    <row r="4" spans="2:7" x14ac:dyDescent="0.25">
      <c r="B4" s="74" t="s">
        <v>1</v>
      </c>
      <c r="C4" s="74"/>
      <c r="D4" s="74"/>
      <c r="E4" s="74"/>
      <c r="F4" s="1"/>
      <c r="G4" s="1"/>
    </row>
    <row r="5" spans="2:7" x14ac:dyDescent="0.25">
      <c r="B5" s="74" t="s">
        <v>48</v>
      </c>
      <c r="C5" s="74"/>
      <c r="D5" s="74"/>
      <c r="E5" s="74"/>
      <c r="F5" s="1"/>
      <c r="G5" s="1"/>
    </row>
    <row r="6" spans="2:7" x14ac:dyDescent="0.25">
      <c r="B6" s="75" t="s">
        <v>2</v>
      </c>
      <c r="C6" s="75"/>
      <c r="D6" s="75"/>
      <c r="E6" s="75"/>
      <c r="F6" s="1"/>
      <c r="G6" s="1"/>
    </row>
    <row r="7" spans="2:7" x14ac:dyDescent="0.25">
      <c r="B7" s="12"/>
      <c r="C7" s="12"/>
      <c r="D7" s="12"/>
      <c r="E7" s="12"/>
      <c r="F7" s="1"/>
      <c r="G7" s="1"/>
    </row>
    <row r="8" spans="2:7" x14ac:dyDescent="0.25">
      <c r="B8" s="12"/>
      <c r="C8" s="12"/>
      <c r="D8" s="12"/>
      <c r="E8" s="12"/>
      <c r="F8" s="1"/>
      <c r="G8" s="1"/>
    </row>
    <row r="9" spans="2:7" ht="15.75" thickBot="1" x14ac:dyDescent="0.3">
      <c r="B9" s="5"/>
      <c r="C9" s="5"/>
      <c r="D9" s="5"/>
      <c r="E9" s="5"/>
      <c r="F9" s="1"/>
      <c r="G9" s="1"/>
    </row>
    <row r="10" spans="2:7" ht="15.75" thickBot="1" x14ac:dyDescent="0.3">
      <c r="B10" s="6"/>
      <c r="C10" s="13">
        <v>2018</v>
      </c>
      <c r="D10" s="14"/>
      <c r="E10" s="13">
        <v>2017</v>
      </c>
      <c r="F10" s="1"/>
      <c r="G10" s="1"/>
    </row>
    <row r="11" spans="2:7" x14ac:dyDescent="0.25">
      <c r="B11" s="7"/>
      <c r="C11" s="15"/>
      <c r="D11" s="16"/>
      <c r="E11" s="16"/>
      <c r="F11" s="1"/>
      <c r="G11" s="1"/>
    </row>
    <row r="12" spans="2:7" x14ac:dyDescent="0.25">
      <c r="B12" s="8" t="s">
        <v>3</v>
      </c>
      <c r="C12" s="17"/>
      <c r="D12" s="18"/>
      <c r="E12" s="18"/>
      <c r="F12" s="1"/>
      <c r="G12" s="32"/>
    </row>
    <row r="13" spans="2:7" x14ac:dyDescent="0.25">
      <c r="B13" s="23" t="s">
        <v>4</v>
      </c>
      <c r="C13" s="15"/>
      <c r="D13" s="11"/>
      <c r="E13" s="11"/>
      <c r="F13" s="1"/>
      <c r="G13" s="1"/>
    </row>
    <row r="14" spans="2:7" x14ac:dyDescent="0.25">
      <c r="B14" s="11" t="s">
        <v>5</v>
      </c>
      <c r="C14" s="67">
        <v>247359924</v>
      </c>
      <c r="D14" s="15"/>
      <c r="E14" s="67">
        <v>230087169.69999999</v>
      </c>
      <c r="F14" s="3"/>
      <c r="G14" s="1"/>
    </row>
    <row r="15" spans="2:7" x14ac:dyDescent="0.25">
      <c r="B15" s="7"/>
      <c r="C15" s="15"/>
      <c r="D15" s="11"/>
      <c r="E15" s="15"/>
      <c r="F15" s="1"/>
      <c r="G15" s="1"/>
    </row>
    <row r="16" spans="2:7" x14ac:dyDescent="0.25">
      <c r="B16" s="7"/>
      <c r="C16" s="15"/>
      <c r="D16" s="11"/>
      <c r="E16" s="15"/>
      <c r="F16" s="1"/>
      <c r="G16" s="1"/>
    </row>
    <row r="17" spans="2:7" x14ac:dyDescent="0.25">
      <c r="B17" s="23" t="s">
        <v>6</v>
      </c>
      <c r="C17" s="15"/>
      <c r="D17" s="11"/>
      <c r="E17" s="15"/>
      <c r="G17" s="64"/>
    </row>
    <row r="18" spans="2:7" x14ac:dyDescent="0.25">
      <c r="B18" s="11" t="s">
        <v>7</v>
      </c>
      <c r="C18" s="67">
        <v>165457466.88999999</v>
      </c>
      <c r="D18" s="36"/>
      <c r="E18" s="67">
        <v>146629948.52000001</v>
      </c>
      <c r="G18" s="64">
        <v>1800000</v>
      </c>
    </row>
    <row r="19" spans="2:7" x14ac:dyDescent="0.25">
      <c r="B19" s="11" t="s">
        <v>8</v>
      </c>
      <c r="C19" s="67">
        <v>11270882.74</v>
      </c>
      <c r="D19" s="15"/>
      <c r="E19" s="67">
        <v>10303511.529999999</v>
      </c>
      <c r="G19" s="64">
        <v>24387636</v>
      </c>
    </row>
    <row r="20" spans="2:7" x14ac:dyDescent="0.25">
      <c r="B20" s="11" t="s">
        <v>9</v>
      </c>
      <c r="C20" s="67">
        <v>27011911.170000002</v>
      </c>
      <c r="D20" s="15"/>
      <c r="E20" s="67">
        <v>26742298.280000001</v>
      </c>
      <c r="G20" s="64">
        <f>SUM(G18:G19)</f>
        <v>26187636</v>
      </c>
    </row>
    <row r="21" spans="2:7" x14ac:dyDescent="0.25">
      <c r="B21" s="11" t="s">
        <v>11</v>
      </c>
      <c r="C21" s="68">
        <v>15000</v>
      </c>
      <c r="D21" s="70"/>
      <c r="E21" s="68">
        <v>1025012.82</v>
      </c>
      <c r="G21" s="64"/>
    </row>
    <row r="22" spans="2:7" x14ac:dyDescent="0.25">
      <c r="B22" s="23" t="s">
        <v>12</v>
      </c>
      <c r="C22" s="20">
        <f>+C18+C19+C20+C21</f>
        <v>203755260.80000001</v>
      </c>
      <c r="D22" s="20"/>
      <c r="E22" s="20">
        <f>SUM(E18:E21)</f>
        <v>184700771.15000001</v>
      </c>
      <c r="G22" s="72" t="s">
        <v>50</v>
      </c>
    </row>
    <row r="23" spans="2:7" x14ac:dyDescent="0.25">
      <c r="B23" s="8"/>
      <c r="C23" s="17"/>
      <c r="D23" s="17"/>
      <c r="E23" s="17"/>
      <c r="G23" s="64"/>
    </row>
    <row r="24" spans="2:7" x14ac:dyDescent="0.25">
      <c r="B24" s="23" t="s">
        <v>13</v>
      </c>
      <c r="C24" s="17">
        <f>+C14-C22</f>
        <v>43604663.199999988</v>
      </c>
      <c r="D24" s="17"/>
      <c r="E24" s="17">
        <f>+E14-E22</f>
        <v>45386398.549999982</v>
      </c>
      <c r="G24" s="64">
        <v>247359924</v>
      </c>
    </row>
    <row r="25" spans="2:7" ht="15.75" thickBot="1" x14ac:dyDescent="0.3">
      <c r="B25" s="23" t="s">
        <v>14</v>
      </c>
      <c r="C25" s="69">
        <v>1039121.01</v>
      </c>
      <c r="D25" s="19"/>
      <c r="E25" s="69">
        <v>9728.0400000000009</v>
      </c>
      <c r="G25" s="64">
        <v>230087168.69999999</v>
      </c>
    </row>
    <row r="26" spans="2:7" x14ac:dyDescent="0.25">
      <c r="B26" s="7"/>
      <c r="C26" s="15"/>
      <c r="D26" s="15"/>
      <c r="E26" s="15"/>
      <c r="G26" s="64">
        <f>+G24-G25</f>
        <v>17272755.300000012</v>
      </c>
    </row>
    <row r="27" spans="2:7" ht="15.75" thickBot="1" x14ac:dyDescent="0.3">
      <c r="B27" s="23" t="s">
        <v>15</v>
      </c>
      <c r="C27" s="21">
        <f>+C24-C25</f>
        <v>42565542.18999999</v>
      </c>
      <c r="D27" s="20"/>
      <c r="E27" s="21">
        <f>+E24-E25-E25</f>
        <v>45366942.469999984</v>
      </c>
      <c r="G27" s="64">
        <f>+G26/G24</f>
        <v>6.9828430655565737E-2</v>
      </c>
    </row>
    <row r="28" spans="2:7" ht="15.75" thickTop="1" x14ac:dyDescent="0.25">
      <c r="B28" s="9"/>
      <c r="C28" s="22"/>
      <c r="D28" s="22"/>
      <c r="E28" s="15"/>
      <c r="G28" s="64"/>
    </row>
    <row r="29" spans="2:7" x14ac:dyDescent="0.25">
      <c r="B29" s="76"/>
      <c r="C29" s="76"/>
      <c r="D29" s="76"/>
      <c r="E29" s="76"/>
    </row>
    <row r="30" spans="2:7" x14ac:dyDescent="0.25">
      <c r="B30" s="4"/>
      <c r="C30" s="10"/>
      <c r="D30" s="33"/>
      <c r="E30" s="10"/>
    </row>
    <row r="31" spans="2:7" x14ac:dyDescent="0.25">
      <c r="B31" s="35"/>
      <c r="C31" s="28"/>
      <c r="D31" s="29"/>
      <c r="E31" s="62"/>
    </row>
    <row r="32" spans="2:7" x14ac:dyDescent="0.25">
      <c r="B32" s="26" t="s">
        <v>16</v>
      </c>
      <c r="D32" s="30" t="s">
        <v>17</v>
      </c>
      <c r="E32" s="30"/>
    </row>
    <row r="33" spans="2:5" x14ac:dyDescent="0.25">
      <c r="B33" s="27" t="s">
        <v>18</v>
      </c>
      <c r="D33" s="31" t="s">
        <v>19</v>
      </c>
      <c r="E33" s="31"/>
    </row>
    <row r="34" spans="2:5" x14ac:dyDescent="0.25">
      <c r="B34" s="33"/>
      <c r="C34" s="25"/>
      <c r="D34" s="24"/>
      <c r="E34" s="24"/>
    </row>
    <row r="35" spans="2:5" x14ac:dyDescent="0.25">
      <c r="B35" s="34"/>
      <c r="C35" s="34"/>
      <c r="D35" s="34"/>
      <c r="E35" s="34"/>
    </row>
    <row r="36" spans="2:5" x14ac:dyDescent="0.25">
      <c r="B36" s="33"/>
      <c r="C36" s="33"/>
      <c r="D36" s="33"/>
      <c r="E36" s="33"/>
    </row>
    <row r="38" spans="2:5" x14ac:dyDescent="0.25">
      <c r="B38" s="1"/>
      <c r="C38" s="1"/>
      <c r="D38" s="1"/>
      <c r="E38" s="1"/>
    </row>
  </sheetData>
  <mergeCells count="5">
    <mergeCell ref="B3:E3"/>
    <mergeCell ref="B4:E4"/>
    <mergeCell ref="B5:E5"/>
    <mergeCell ref="B6:E6"/>
    <mergeCell ref="B29:E2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5"/>
  <sheetViews>
    <sheetView tabSelected="1" workbookViewId="0">
      <selection activeCell="E39" sqref="E39"/>
    </sheetView>
  </sheetViews>
  <sheetFormatPr baseColWidth="10" defaultRowHeight="15" x14ac:dyDescent="0.25"/>
  <cols>
    <col min="1" max="1" width="48.28515625" style="2" customWidth="1"/>
    <col min="2" max="2" width="18.140625" style="2" customWidth="1"/>
    <col min="3" max="3" width="2.85546875" style="2" customWidth="1"/>
    <col min="4" max="4" width="20.140625" style="2" customWidth="1"/>
    <col min="5" max="213" width="11.42578125" style="2"/>
    <col min="214" max="214" width="43.7109375" style="2" customWidth="1"/>
    <col min="215" max="215" width="22.85546875" style="2" bestFit="1" customWidth="1"/>
    <col min="216" max="216" width="2.85546875" style="2" customWidth="1"/>
    <col min="217" max="217" width="20.5703125" style="2" customWidth="1"/>
    <col min="218" max="218" width="16" style="2" customWidth="1"/>
    <col min="219" max="219" width="17.42578125" style="2" bestFit="1" customWidth="1"/>
    <col min="220" max="220" width="19.140625" style="2" customWidth="1"/>
    <col min="221" max="469" width="11.42578125" style="2"/>
    <col min="470" max="470" width="43.7109375" style="2" customWidth="1"/>
    <col min="471" max="471" width="22.85546875" style="2" bestFit="1" customWidth="1"/>
    <col min="472" max="472" width="2.85546875" style="2" customWidth="1"/>
    <col min="473" max="473" width="20.5703125" style="2" customWidth="1"/>
    <col min="474" max="474" width="16" style="2" customWidth="1"/>
    <col min="475" max="475" width="17.42578125" style="2" bestFit="1" customWidth="1"/>
    <col min="476" max="476" width="19.140625" style="2" customWidth="1"/>
    <col min="477" max="725" width="11.42578125" style="2"/>
    <col min="726" max="726" width="43.7109375" style="2" customWidth="1"/>
    <col min="727" max="727" width="22.85546875" style="2" bestFit="1" customWidth="1"/>
    <col min="728" max="728" width="2.85546875" style="2" customWidth="1"/>
    <col min="729" max="729" width="20.5703125" style="2" customWidth="1"/>
    <col min="730" max="730" width="16" style="2" customWidth="1"/>
    <col min="731" max="731" width="17.42578125" style="2" bestFit="1" customWidth="1"/>
    <col min="732" max="732" width="19.140625" style="2" customWidth="1"/>
    <col min="733" max="981" width="11.42578125" style="2"/>
    <col min="982" max="982" width="43.7109375" style="2" customWidth="1"/>
    <col min="983" max="983" width="22.85546875" style="2" bestFit="1" customWidth="1"/>
    <col min="984" max="984" width="2.85546875" style="2" customWidth="1"/>
    <col min="985" max="985" width="20.5703125" style="2" customWidth="1"/>
    <col min="986" max="986" width="16" style="2" customWidth="1"/>
    <col min="987" max="987" width="17.42578125" style="2" bestFit="1" customWidth="1"/>
    <col min="988" max="988" width="19.140625" style="2" customWidth="1"/>
    <col min="989" max="1237" width="11.42578125" style="2"/>
    <col min="1238" max="1238" width="43.7109375" style="2" customWidth="1"/>
    <col min="1239" max="1239" width="22.85546875" style="2" bestFit="1" customWidth="1"/>
    <col min="1240" max="1240" width="2.85546875" style="2" customWidth="1"/>
    <col min="1241" max="1241" width="20.5703125" style="2" customWidth="1"/>
    <col min="1242" max="1242" width="16" style="2" customWidth="1"/>
    <col min="1243" max="1243" width="17.42578125" style="2" bestFit="1" customWidth="1"/>
    <col min="1244" max="1244" width="19.140625" style="2" customWidth="1"/>
    <col min="1245" max="1493" width="11.42578125" style="2"/>
    <col min="1494" max="1494" width="43.7109375" style="2" customWidth="1"/>
    <col min="1495" max="1495" width="22.85546875" style="2" bestFit="1" customWidth="1"/>
    <col min="1496" max="1496" width="2.85546875" style="2" customWidth="1"/>
    <col min="1497" max="1497" width="20.5703125" style="2" customWidth="1"/>
    <col min="1498" max="1498" width="16" style="2" customWidth="1"/>
    <col min="1499" max="1499" width="17.42578125" style="2" bestFit="1" customWidth="1"/>
    <col min="1500" max="1500" width="19.140625" style="2" customWidth="1"/>
    <col min="1501" max="1749" width="11.42578125" style="2"/>
    <col min="1750" max="1750" width="43.7109375" style="2" customWidth="1"/>
    <col min="1751" max="1751" width="22.85546875" style="2" bestFit="1" customWidth="1"/>
    <col min="1752" max="1752" width="2.85546875" style="2" customWidth="1"/>
    <col min="1753" max="1753" width="20.5703125" style="2" customWidth="1"/>
    <col min="1754" max="1754" width="16" style="2" customWidth="1"/>
    <col min="1755" max="1755" width="17.42578125" style="2" bestFit="1" customWidth="1"/>
    <col min="1756" max="1756" width="19.140625" style="2" customWidth="1"/>
    <col min="1757" max="2005" width="11.42578125" style="2"/>
    <col min="2006" max="2006" width="43.7109375" style="2" customWidth="1"/>
    <col min="2007" max="2007" width="22.85546875" style="2" bestFit="1" customWidth="1"/>
    <col min="2008" max="2008" width="2.85546875" style="2" customWidth="1"/>
    <col min="2009" max="2009" width="20.5703125" style="2" customWidth="1"/>
    <col min="2010" max="2010" width="16" style="2" customWidth="1"/>
    <col min="2011" max="2011" width="17.42578125" style="2" bestFit="1" customWidth="1"/>
    <col min="2012" max="2012" width="19.140625" style="2" customWidth="1"/>
    <col min="2013" max="2261" width="11.42578125" style="2"/>
    <col min="2262" max="2262" width="43.7109375" style="2" customWidth="1"/>
    <col min="2263" max="2263" width="22.85546875" style="2" bestFit="1" customWidth="1"/>
    <col min="2264" max="2264" width="2.85546875" style="2" customWidth="1"/>
    <col min="2265" max="2265" width="20.5703125" style="2" customWidth="1"/>
    <col min="2266" max="2266" width="16" style="2" customWidth="1"/>
    <col min="2267" max="2267" width="17.42578125" style="2" bestFit="1" customWidth="1"/>
    <col min="2268" max="2268" width="19.140625" style="2" customWidth="1"/>
    <col min="2269" max="2517" width="11.42578125" style="2"/>
    <col min="2518" max="2518" width="43.7109375" style="2" customWidth="1"/>
    <col min="2519" max="2519" width="22.85546875" style="2" bestFit="1" customWidth="1"/>
    <col min="2520" max="2520" width="2.85546875" style="2" customWidth="1"/>
    <col min="2521" max="2521" width="20.5703125" style="2" customWidth="1"/>
    <col min="2522" max="2522" width="16" style="2" customWidth="1"/>
    <col min="2523" max="2523" width="17.42578125" style="2" bestFit="1" customWidth="1"/>
    <col min="2524" max="2524" width="19.140625" style="2" customWidth="1"/>
    <col min="2525" max="2773" width="11.42578125" style="2"/>
    <col min="2774" max="2774" width="43.7109375" style="2" customWidth="1"/>
    <col min="2775" max="2775" width="22.85546875" style="2" bestFit="1" customWidth="1"/>
    <col min="2776" max="2776" width="2.85546875" style="2" customWidth="1"/>
    <col min="2777" max="2777" width="20.5703125" style="2" customWidth="1"/>
    <col min="2778" max="2778" width="16" style="2" customWidth="1"/>
    <col min="2779" max="2779" width="17.42578125" style="2" bestFit="1" customWidth="1"/>
    <col min="2780" max="2780" width="19.140625" style="2" customWidth="1"/>
    <col min="2781" max="3029" width="11.42578125" style="2"/>
    <col min="3030" max="3030" width="43.7109375" style="2" customWidth="1"/>
    <col min="3031" max="3031" width="22.85546875" style="2" bestFit="1" customWidth="1"/>
    <col min="3032" max="3032" width="2.85546875" style="2" customWidth="1"/>
    <col min="3033" max="3033" width="20.5703125" style="2" customWidth="1"/>
    <col min="3034" max="3034" width="16" style="2" customWidth="1"/>
    <col min="3035" max="3035" width="17.42578125" style="2" bestFit="1" customWidth="1"/>
    <col min="3036" max="3036" width="19.140625" style="2" customWidth="1"/>
    <col min="3037" max="3285" width="11.42578125" style="2"/>
    <col min="3286" max="3286" width="43.7109375" style="2" customWidth="1"/>
    <col min="3287" max="3287" width="22.85546875" style="2" bestFit="1" customWidth="1"/>
    <col min="3288" max="3288" width="2.85546875" style="2" customWidth="1"/>
    <col min="3289" max="3289" width="20.5703125" style="2" customWidth="1"/>
    <col min="3290" max="3290" width="16" style="2" customWidth="1"/>
    <col min="3291" max="3291" width="17.42578125" style="2" bestFit="1" customWidth="1"/>
    <col min="3292" max="3292" width="19.140625" style="2" customWidth="1"/>
    <col min="3293" max="3541" width="11.42578125" style="2"/>
    <col min="3542" max="3542" width="43.7109375" style="2" customWidth="1"/>
    <col min="3543" max="3543" width="22.85546875" style="2" bestFit="1" customWidth="1"/>
    <col min="3544" max="3544" width="2.85546875" style="2" customWidth="1"/>
    <col min="3545" max="3545" width="20.5703125" style="2" customWidth="1"/>
    <col min="3546" max="3546" width="16" style="2" customWidth="1"/>
    <col min="3547" max="3547" width="17.42578125" style="2" bestFit="1" customWidth="1"/>
    <col min="3548" max="3548" width="19.140625" style="2" customWidth="1"/>
    <col min="3549" max="3797" width="11.42578125" style="2"/>
    <col min="3798" max="3798" width="43.7109375" style="2" customWidth="1"/>
    <col min="3799" max="3799" width="22.85546875" style="2" bestFit="1" customWidth="1"/>
    <col min="3800" max="3800" width="2.85546875" style="2" customWidth="1"/>
    <col min="3801" max="3801" width="20.5703125" style="2" customWidth="1"/>
    <col min="3802" max="3802" width="16" style="2" customWidth="1"/>
    <col min="3803" max="3803" width="17.42578125" style="2" bestFit="1" customWidth="1"/>
    <col min="3804" max="3804" width="19.140625" style="2" customWidth="1"/>
    <col min="3805" max="4053" width="11.42578125" style="2"/>
    <col min="4054" max="4054" width="43.7109375" style="2" customWidth="1"/>
    <col min="4055" max="4055" width="22.85546875" style="2" bestFit="1" customWidth="1"/>
    <col min="4056" max="4056" width="2.85546875" style="2" customWidth="1"/>
    <col min="4057" max="4057" width="20.5703125" style="2" customWidth="1"/>
    <col min="4058" max="4058" width="16" style="2" customWidth="1"/>
    <col min="4059" max="4059" width="17.42578125" style="2" bestFit="1" customWidth="1"/>
    <col min="4060" max="4060" width="19.140625" style="2" customWidth="1"/>
    <col min="4061" max="4309" width="11.42578125" style="2"/>
    <col min="4310" max="4310" width="43.7109375" style="2" customWidth="1"/>
    <col min="4311" max="4311" width="22.85546875" style="2" bestFit="1" customWidth="1"/>
    <col min="4312" max="4312" width="2.85546875" style="2" customWidth="1"/>
    <col min="4313" max="4313" width="20.5703125" style="2" customWidth="1"/>
    <col min="4314" max="4314" width="16" style="2" customWidth="1"/>
    <col min="4315" max="4315" width="17.42578125" style="2" bestFit="1" customWidth="1"/>
    <col min="4316" max="4316" width="19.140625" style="2" customWidth="1"/>
    <col min="4317" max="4565" width="11.42578125" style="2"/>
    <col min="4566" max="4566" width="43.7109375" style="2" customWidth="1"/>
    <col min="4567" max="4567" width="22.85546875" style="2" bestFit="1" customWidth="1"/>
    <col min="4568" max="4568" width="2.85546875" style="2" customWidth="1"/>
    <col min="4569" max="4569" width="20.5703125" style="2" customWidth="1"/>
    <col min="4570" max="4570" width="16" style="2" customWidth="1"/>
    <col min="4571" max="4571" width="17.42578125" style="2" bestFit="1" customWidth="1"/>
    <col min="4572" max="4572" width="19.140625" style="2" customWidth="1"/>
    <col min="4573" max="4821" width="11.42578125" style="2"/>
    <col min="4822" max="4822" width="43.7109375" style="2" customWidth="1"/>
    <col min="4823" max="4823" width="22.85546875" style="2" bestFit="1" customWidth="1"/>
    <col min="4824" max="4824" width="2.85546875" style="2" customWidth="1"/>
    <col min="4825" max="4825" width="20.5703125" style="2" customWidth="1"/>
    <col min="4826" max="4826" width="16" style="2" customWidth="1"/>
    <col min="4827" max="4827" width="17.42578125" style="2" bestFit="1" customWidth="1"/>
    <col min="4828" max="4828" width="19.140625" style="2" customWidth="1"/>
    <col min="4829" max="5077" width="11.42578125" style="2"/>
    <col min="5078" max="5078" width="43.7109375" style="2" customWidth="1"/>
    <col min="5079" max="5079" width="22.85546875" style="2" bestFit="1" customWidth="1"/>
    <col min="5080" max="5080" width="2.85546875" style="2" customWidth="1"/>
    <col min="5081" max="5081" width="20.5703125" style="2" customWidth="1"/>
    <col min="5082" max="5082" width="16" style="2" customWidth="1"/>
    <col min="5083" max="5083" width="17.42578125" style="2" bestFit="1" customWidth="1"/>
    <col min="5084" max="5084" width="19.140625" style="2" customWidth="1"/>
    <col min="5085" max="5333" width="11.42578125" style="2"/>
    <col min="5334" max="5334" width="43.7109375" style="2" customWidth="1"/>
    <col min="5335" max="5335" width="22.85546875" style="2" bestFit="1" customWidth="1"/>
    <col min="5336" max="5336" width="2.85546875" style="2" customWidth="1"/>
    <col min="5337" max="5337" width="20.5703125" style="2" customWidth="1"/>
    <col min="5338" max="5338" width="16" style="2" customWidth="1"/>
    <col min="5339" max="5339" width="17.42578125" style="2" bestFit="1" customWidth="1"/>
    <col min="5340" max="5340" width="19.140625" style="2" customWidth="1"/>
    <col min="5341" max="5589" width="11.42578125" style="2"/>
    <col min="5590" max="5590" width="43.7109375" style="2" customWidth="1"/>
    <col min="5591" max="5591" width="22.85546875" style="2" bestFit="1" customWidth="1"/>
    <col min="5592" max="5592" width="2.85546875" style="2" customWidth="1"/>
    <col min="5593" max="5593" width="20.5703125" style="2" customWidth="1"/>
    <col min="5594" max="5594" width="16" style="2" customWidth="1"/>
    <col min="5595" max="5595" width="17.42578125" style="2" bestFit="1" customWidth="1"/>
    <col min="5596" max="5596" width="19.140625" style="2" customWidth="1"/>
    <col min="5597" max="5845" width="11.42578125" style="2"/>
    <col min="5846" max="5846" width="43.7109375" style="2" customWidth="1"/>
    <col min="5847" max="5847" width="22.85546875" style="2" bestFit="1" customWidth="1"/>
    <col min="5848" max="5848" width="2.85546875" style="2" customWidth="1"/>
    <col min="5849" max="5849" width="20.5703125" style="2" customWidth="1"/>
    <col min="5850" max="5850" width="16" style="2" customWidth="1"/>
    <col min="5851" max="5851" width="17.42578125" style="2" bestFit="1" customWidth="1"/>
    <col min="5852" max="5852" width="19.140625" style="2" customWidth="1"/>
    <col min="5853" max="6101" width="11.42578125" style="2"/>
    <col min="6102" max="6102" width="43.7109375" style="2" customWidth="1"/>
    <col min="6103" max="6103" width="22.85546875" style="2" bestFit="1" customWidth="1"/>
    <col min="6104" max="6104" width="2.85546875" style="2" customWidth="1"/>
    <col min="6105" max="6105" width="20.5703125" style="2" customWidth="1"/>
    <col min="6106" max="6106" width="16" style="2" customWidth="1"/>
    <col min="6107" max="6107" width="17.42578125" style="2" bestFit="1" customWidth="1"/>
    <col min="6108" max="6108" width="19.140625" style="2" customWidth="1"/>
    <col min="6109" max="6357" width="11.42578125" style="2"/>
    <col min="6358" max="6358" width="43.7109375" style="2" customWidth="1"/>
    <col min="6359" max="6359" width="22.85546875" style="2" bestFit="1" customWidth="1"/>
    <col min="6360" max="6360" width="2.85546875" style="2" customWidth="1"/>
    <col min="6361" max="6361" width="20.5703125" style="2" customWidth="1"/>
    <col min="6362" max="6362" width="16" style="2" customWidth="1"/>
    <col min="6363" max="6363" width="17.42578125" style="2" bestFit="1" customWidth="1"/>
    <col min="6364" max="6364" width="19.140625" style="2" customWidth="1"/>
    <col min="6365" max="6613" width="11.42578125" style="2"/>
    <col min="6614" max="6614" width="43.7109375" style="2" customWidth="1"/>
    <col min="6615" max="6615" width="22.85546875" style="2" bestFit="1" customWidth="1"/>
    <col min="6616" max="6616" width="2.85546875" style="2" customWidth="1"/>
    <col min="6617" max="6617" width="20.5703125" style="2" customWidth="1"/>
    <col min="6618" max="6618" width="16" style="2" customWidth="1"/>
    <col min="6619" max="6619" width="17.42578125" style="2" bestFit="1" customWidth="1"/>
    <col min="6620" max="6620" width="19.140625" style="2" customWidth="1"/>
    <col min="6621" max="6869" width="11.42578125" style="2"/>
    <col min="6870" max="6870" width="43.7109375" style="2" customWidth="1"/>
    <col min="6871" max="6871" width="22.85546875" style="2" bestFit="1" customWidth="1"/>
    <col min="6872" max="6872" width="2.85546875" style="2" customWidth="1"/>
    <col min="6873" max="6873" width="20.5703125" style="2" customWidth="1"/>
    <col min="6874" max="6874" width="16" style="2" customWidth="1"/>
    <col min="6875" max="6875" width="17.42578125" style="2" bestFit="1" customWidth="1"/>
    <col min="6876" max="6876" width="19.140625" style="2" customWidth="1"/>
    <col min="6877" max="7125" width="11.42578125" style="2"/>
    <col min="7126" max="7126" width="43.7109375" style="2" customWidth="1"/>
    <col min="7127" max="7127" width="22.85546875" style="2" bestFit="1" customWidth="1"/>
    <col min="7128" max="7128" width="2.85546875" style="2" customWidth="1"/>
    <col min="7129" max="7129" width="20.5703125" style="2" customWidth="1"/>
    <col min="7130" max="7130" width="16" style="2" customWidth="1"/>
    <col min="7131" max="7131" width="17.42578125" style="2" bestFit="1" customWidth="1"/>
    <col min="7132" max="7132" width="19.140625" style="2" customWidth="1"/>
    <col min="7133" max="7381" width="11.42578125" style="2"/>
    <col min="7382" max="7382" width="43.7109375" style="2" customWidth="1"/>
    <col min="7383" max="7383" width="22.85546875" style="2" bestFit="1" customWidth="1"/>
    <col min="7384" max="7384" width="2.85546875" style="2" customWidth="1"/>
    <col min="7385" max="7385" width="20.5703125" style="2" customWidth="1"/>
    <col min="7386" max="7386" width="16" style="2" customWidth="1"/>
    <col min="7387" max="7387" width="17.42578125" style="2" bestFit="1" customWidth="1"/>
    <col min="7388" max="7388" width="19.140625" style="2" customWidth="1"/>
    <col min="7389" max="7637" width="11.42578125" style="2"/>
    <col min="7638" max="7638" width="43.7109375" style="2" customWidth="1"/>
    <col min="7639" max="7639" width="22.85546875" style="2" bestFit="1" customWidth="1"/>
    <col min="7640" max="7640" width="2.85546875" style="2" customWidth="1"/>
    <col min="7641" max="7641" width="20.5703125" style="2" customWidth="1"/>
    <col min="7642" max="7642" width="16" style="2" customWidth="1"/>
    <col min="7643" max="7643" width="17.42578125" style="2" bestFit="1" customWidth="1"/>
    <col min="7644" max="7644" width="19.140625" style="2" customWidth="1"/>
    <col min="7645" max="7893" width="11.42578125" style="2"/>
    <col min="7894" max="7894" width="43.7109375" style="2" customWidth="1"/>
    <col min="7895" max="7895" width="22.85546875" style="2" bestFit="1" customWidth="1"/>
    <col min="7896" max="7896" width="2.85546875" style="2" customWidth="1"/>
    <col min="7897" max="7897" width="20.5703125" style="2" customWidth="1"/>
    <col min="7898" max="7898" width="16" style="2" customWidth="1"/>
    <col min="7899" max="7899" width="17.42578125" style="2" bestFit="1" customWidth="1"/>
    <col min="7900" max="7900" width="19.140625" style="2" customWidth="1"/>
    <col min="7901" max="8149" width="11.42578125" style="2"/>
    <col min="8150" max="8150" width="43.7109375" style="2" customWidth="1"/>
    <col min="8151" max="8151" width="22.85546875" style="2" bestFit="1" customWidth="1"/>
    <col min="8152" max="8152" width="2.85546875" style="2" customWidth="1"/>
    <col min="8153" max="8153" width="20.5703125" style="2" customWidth="1"/>
    <col min="8154" max="8154" width="16" style="2" customWidth="1"/>
    <col min="8155" max="8155" width="17.42578125" style="2" bestFit="1" customWidth="1"/>
    <col min="8156" max="8156" width="19.140625" style="2" customWidth="1"/>
    <col min="8157" max="8405" width="11.42578125" style="2"/>
    <col min="8406" max="8406" width="43.7109375" style="2" customWidth="1"/>
    <col min="8407" max="8407" width="22.85546875" style="2" bestFit="1" customWidth="1"/>
    <col min="8408" max="8408" width="2.85546875" style="2" customWidth="1"/>
    <col min="8409" max="8409" width="20.5703125" style="2" customWidth="1"/>
    <col min="8410" max="8410" width="16" style="2" customWidth="1"/>
    <col min="8411" max="8411" width="17.42578125" style="2" bestFit="1" customWidth="1"/>
    <col min="8412" max="8412" width="19.140625" style="2" customWidth="1"/>
    <col min="8413" max="8661" width="11.42578125" style="2"/>
    <col min="8662" max="8662" width="43.7109375" style="2" customWidth="1"/>
    <col min="8663" max="8663" width="22.85546875" style="2" bestFit="1" customWidth="1"/>
    <col min="8664" max="8664" width="2.85546875" style="2" customWidth="1"/>
    <col min="8665" max="8665" width="20.5703125" style="2" customWidth="1"/>
    <col min="8666" max="8666" width="16" style="2" customWidth="1"/>
    <col min="8667" max="8667" width="17.42578125" style="2" bestFit="1" customWidth="1"/>
    <col min="8668" max="8668" width="19.140625" style="2" customWidth="1"/>
    <col min="8669" max="8917" width="11.42578125" style="2"/>
    <col min="8918" max="8918" width="43.7109375" style="2" customWidth="1"/>
    <col min="8919" max="8919" width="22.85546875" style="2" bestFit="1" customWidth="1"/>
    <col min="8920" max="8920" width="2.85546875" style="2" customWidth="1"/>
    <col min="8921" max="8921" width="20.5703125" style="2" customWidth="1"/>
    <col min="8922" max="8922" width="16" style="2" customWidth="1"/>
    <col min="8923" max="8923" width="17.42578125" style="2" bestFit="1" customWidth="1"/>
    <col min="8924" max="8924" width="19.140625" style="2" customWidth="1"/>
    <col min="8925" max="9173" width="11.42578125" style="2"/>
    <col min="9174" max="9174" width="43.7109375" style="2" customWidth="1"/>
    <col min="9175" max="9175" width="22.85546875" style="2" bestFit="1" customWidth="1"/>
    <col min="9176" max="9176" width="2.85546875" style="2" customWidth="1"/>
    <col min="9177" max="9177" width="20.5703125" style="2" customWidth="1"/>
    <col min="9178" max="9178" width="16" style="2" customWidth="1"/>
    <col min="9179" max="9179" width="17.42578125" style="2" bestFit="1" customWidth="1"/>
    <col min="9180" max="9180" width="19.140625" style="2" customWidth="1"/>
    <col min="9181" max="9429" width="11.42578125" style="2"/>
    <col min="9430" max="9430" width="43.7109375" style="2" customWidth="1"/>
    <col min="9431" max="9431" width="22.85546875" style="2" bestFit="1" customWidth="1"/>
    <col min="9432" max="9432" width="2.85546875" style="2" customWidth="1"/>
    <col min="9433" max="9433" width="20.5703125" style="2" customWidth="1"/>
    <col min="9434" max="9434" width="16" style="2" customWidth="1"/>
    <col min="9435" max="9435" width="17.42578125" style="2" bestFit="1" customWidth="1"/>
    <col min="9436" max="9436" width="19.140625" style="2" customWidth="1"/>
    <col min="9437" max="9685" width="11.42578125" style="2"/>
    <col min="9686" max="9686" width="43.7109375" style="2" customWidth="1"/>
    <col min="9687" max="9687" width="22.85546875" style="2" bestFit="1" customWidth="1"/>
    <col min="9688" max="9688" width="2.85546875" style="2" customWidth="1"/>
    <col min="9689" max="9689" width="20.5703125" style="2" customWidth="1"/>
    <col min="9690" max="9690" width="16" style="2" customWidth="1"/>
    <col min="9691" max="9691" width="17.42578125" style="2" bestFit="1" customWidth="1"/>
    <col min="9692" max="9692" width="19.140625" style="2" customWidth="1"/>
    <col min="9693" max="9941" width="11.42578125" style="2"/>
    <col min="9942" max="9942" width="43.7109375" style="2" customWidth="1"/>
    <col min="9943" max="9943" width="22.85546875" style="2" bestFit="1" customWidth="1"/>
    <col min="9944" max="9944" width="2.85546875" style="2" customWidth="1"/>
    <col min="9945" max="9945" width="20.5703125" style="2" customWidth="1"/>
    <col min="9946" max="9946" width="16" style="2" customWidth="1"/>
    <col min="9947" max="9947" width="17.42578125" style="2" bestFit="1" customWidth="1"/>
    <col min="9948" max="9948" width="19.140625" style="2" customWidth="1"/>
    <col min="9949" max="10197" width="11.42578125" style="2"/>
    <col min="10198" max="10198" width="43.7109375" style="2" customWidth="1"/>
    <col min="10199" max="10199" width="22.85546875" style="2" bestFit="1" customWidth="1"/>
    <col min="10200" max="10200" width="2.85546875" style="2" customWidth="1"/>
    <col min="10201" max="10201" width="20.5703125" style="2" customWidth="1"/>
    <col min="10202" max="10202" width="16" style="2" customWidth="1"/>
    <col min="10203" max="10203" width="17.42578125" style="2" bestFit="1" customWidth="1"/>
    <col min="10204" max="10204" width="19.140625" style="2" customWidth="1"/>
    <col min="10205" max="10453" width="11.42578125" style="2"/>
    <col min="10454" max="10454" width="43.7109375" style="2" customWidth="1"/>
    <col min="10455" max="10455" width="22.85546875" style="2" bestFit="1" customWidth="1"/>
    <col min="10456" max="10456" width="2.85546875" style="2" customWidth="1"/>
    <col min="10457" max="10457" width="20.5703125" style="2" customWidth="1"/>
    <col min="10458" max="10458" width="16" style="2" customWidth="1"/>
    <col min="10459" max="10459" width="17.42578125" style="2" bestFit="1" customWidth="1"/>
    <col min="10460" max="10460" width="19.140625" style="2" customWidth="1"/>
    <col min="10461" max="10709" width="11.42578125" style="2"/>
    <col min="10710" max="10710" width="43.7109375" style="2" customWidth="1"/>
    <col min="10711" max="10711" width="22.85546875" style="2" bestFit="1" customWidth="1"/>
    <col min="10712" max="10712" width="2.85546875" style="2" customWidth="1"/>
    <col min="10713" max="10713" width="20.5703125" style="2" customWidth="1"/>
    <col min="10714" max="10714" width="16" style="2" customWidth="1"/>
    <col min="10715" max="10715" width="17.42578125" style="2" bestFit="1" customWidth="1"/>
    <col min="10716" max="10716" width="19.140625" style="2" customWidth="1"/>
    <col min="10717" max="10965" width="11.42578125" style="2"/>
    <col min="10966" max="10966" width="43.7109375" style="2" customWidth="1"/>
    <col min="10967" max="10967" width="22.85546875" style="2" bestFit="1" customWidth="1"/>
    <col min="10968" max="10968" width="2.85546875" style="2" customWidth="1"/>
    <col min="10969" max="10969" width="20.5703125" style="2" customWidth="1"/>
    <col min="10970" max="10970" width="16" style="2" customWidth="1"/>
    <col min="10971" max="10971" width="17.42578125" style="2" bestFit="1" customWidth="1"/>
    <col min="10972" max="10972" width="19.140625" style="2" customWidth="1"/>
    <col min="10973" max="11221" width="11.42578125" style="2"/>
    <col min="11222" max="11222" width="43.7109375" style="2" customWidth="1"/>
    <col min="11223" max="11223" width="22.85546875" style="2" bestFit="1" customWidth="1"/>
    <col min="11224" max="11224" width="2.85546875" style="2" customWidth="1"/>
    <col min="11225" max="11225" width="20.5703125" style="2" customWidth="1"/>
    <col min="11226" max="11226" width="16" style="2" customWidth="1"/>
    <col min="11227" max="11227" width="17.42578125" style="2" bestFit="1" customWidth="1"/>
    <col min="11228" max="11228" width="19.140625" style="2" customWidth="1"/>
    <col min="11229" max="11477" width="11.42578125" style="2"/>
    <col min="11478" max="11478" width="43.7109375" style="2" customWidth="1"/>
    <col min="11479" max="11479" width="22.85546875" style="2" bestFit="1" customWidth="1"/>
    <col min="11480" max="11480" width="2.85546875" style="2" customWidth="1"/>
    <col min="11481" max="11481" width="20.5703125" style="2" customWidth="1"/>
    <col min="11482" max="11482" width="16" style="2" customWidth="1"/>
    <col min="11483" max="11483" width="17.42578125" style="2" bestFit="1" customWidth="1"/>
    <col min="11484" max="11484" width="19.140625" style="2" customWidth="1"/>
    <col min="11485" max="11733" width="11.42578125" style="2"/>
    <col min="11734" max="11734" width="43.7109375" style="2" customWidth="1"/>
    <col min="11735" max="11735" width="22.85546875" style="2" bestFit="1" customWidth="1"/>
    <col min="11736" max="11736" width="2.85546875" style="2" customWidth="1"/>
    <col min="11737" max="11737" width="20.5703125" style="2" customWidth="1"/>
    <col min="11738" max="11738" width="16" style="2" customWidth="1"/>
    <col min="11739" max="11739" width="17.42578125" style="2" bestFit="1" customWidth="1"/>
    <col min="11740" max="11740" width="19.140625" style="2" customWidth="1"/>
    <col min="11741" max="11989" width="11.42578125" style="2"/>
    <col min="11990" max="11990" width="43.7109375" style="2" customWidth="1"/>
    <col min="11991" max="11991" width="22.85546875" style="2" bestFit="1" customWidth="1"/>
    <col min="11992" max="11992" width="2.85546875" style="2" customWidth="1"/>
    <col min="11993" max="11993" width="20.5703125" style="2" customWidth="1"/>
    <col min="11994" max="11994" width="16" style="2" customWidth="1"/>
    <col min="11995" max="11995" width="17.42578125" style="2" bestFit="1" customWidth="1"/>
    <col min="11996" max="11996" width="19.140625" style="2" customWidth="1"/>
    <col min="11997" max="12245" width="11.42578125" style="2"/>
    <col min="12246" max="12246" width="43.7109375" style="2" customWidth="1"/>
    <col min="12247" max="12247" width="22.85546875" style="2" bestFit="1" customWidth="1"/>
    <col min="12248" max="12248" width="2.85546875" style="2" customWidth="1"/>
    <col min="12249" max="12249" width="20.5703125" style="2" customWidth="1"/>
    <col min="12250" max="12250" width="16" style="2" customWidth="1"/>
    <col min="12251" max="12251" width="17.42578125" style="2" bestFit="1" customWidth="1"/>
    <col min="12252" max="12252" width="19.140625" style="2" customWidth="1"/>
    <col min="12253" max="12501" width="11.42578125" style="2"/>
    <col min="12502" max="12502" width="43.7109375" style="2" customWidth="1"/>
    <col min="12503" max="12503" width="22.85546875" style="2" bestFit="1" customWidth="1"/>
    <col min="12504" max="12504" width="2.85546875" style="2" customWidth="1"/>
    <col min="12505" max="12505" width="20.5703125" style="2" customWidth="1"/>
    <col min="12506" max="12506" width="16" style="2" customWidth="1"/>
    <col min="12507" max="12507" width="17.42578125" style="2" bestFit="1" customWidth="1"/>
    <col min="12508" max="12508" width="19.140625" style="2" customWidth="1"/>
    <col min="12509" max="12757" width="11.42578125" style="2"/>
    <col min="12758" max="12758" width="43.7109375" style="2" customWidth="1"/>
    <col min="12759" max="12759" width="22.85546875" style="2" bestFit="1" customWidth="1"/>
    <col min="12760" max="12760" width="2.85546875" style="2" customWidth="1"/>
    <col min="12761" max="12761" width="20.5703125" style="2" customWidth="1"/>
    <col min="12762" max="12762" width="16" style="2" customWidth="1"/>
    <col min="12763" max="12763" width="17.42578125" style="2" bestFit="1" customWidth="1"/>
    <col min="12764" max="12764" width="19.140625" style="2" customWidth="1"/>
    <col min="12765" max="13013" width="11.42578125" style="2"/>
    <col min="13014" max="13014" width="43.7109375" style="2" customWidth="1"/>
    <col min="13015" max="13015" width="22.85546875" style="2" bestFit="1" customWidth="1"/>
    <col min="13016" max="13016" width="2.85546875" style="2" customWidth="1"/>
    <col min="13017" max="13017" width="20.5703125" style="2" customWidth="1"/>
    <col min="13018" max="13018" width="16" style="2" customWidth="1"/>
    <col min="13019" max="13019" width="17.42578125" style="2" bestFit="1" customWidth="1"/>
    <col min="13020" max="13020" width="19.140625" style="2" customWidth="1"/>
    <col min="13021" max="13269" width="11.42578125" style="2"/>
    <col min="13270" max="13270" width="43.7109375" style="2" customWidth="1"/>
    <col min="13271" max="13271" width="22.85546875" style="2" bestFit="1" customWidth="1"/>
    <col min="13272" max="13272" width="2.85546875" style="2" customWidth="1"/>
    <col min="13273" max="13273" width="20.5703125" style="2" customWidth="1"/>
    <col min="13274" max="13274" width="16" style="2" customWidth="1"/>
    <col min="13275" max="13275" width="17.42578125" style="2" bestFit="1" customWidth="1"/>
    <col min="13276" max="13276" width="19.140625" style="2" customWidth="1"/>
    <col min="13277" max="13525" width="11.42578125" style="2"/>
    <col min="13526" max="13526" width="43.7109375" style="2" customWidth="1"/>
    <col min="13527" max="13527" width="22.85546875" style="2" bestFit="1" customWidth="1"/>
    <col min="13528" max="13528" width="2.85546875" style="2" customWidth="1"/>
    <col min="13529" max="13529" width="20.5703125" style="2" customWidth="1"/>
    <col min="13530" max="13530" width="16" style="2" customWidth="1"/>
    <col min="13531" max="13531" width="17.42578125" style="2" bestFit="1" customWidth="1"/>
    <col min="13532" max="13532" width="19.140625" style="2" customWidth="1"/>
    <col min="13533" max="13781" width="11.42578125" style="2"/>
    <col min="13782" max="13782" width="43.7109375" style="2" customWidth="1"/>
    <col min="13783" max="13783" width="22.85546875" style="2" bestFit="1" customWidth="1"/>
    <col min="13784" max="13784" width="2.85546875" style="2" customWidth="1"/>
    <col min="13785" max="13785" width="20.5703125" style="2" customWidth="1"/>
    <col min="13786" max="13786" width="16" style="2" customWidth="1"/>
    <col min="13787" max="13787" width="17.42578125" style="2" bestFit="1" customWidth="1"/>
    <col min="13788" max="13788" width="19.140625" style="2" customWidth="1"/>
    <col min="13789" max="14037" width="11.42578125" style="2"/>
    <col min="14038" max="14038" width="43.7109375" style="2" customWidth="1"/>
    <col min="14039" max="14039" width="22.85546875" style="2" bestFit="1" customWidth="1"/>
    <col min="14040" max="14040" width="2.85546875" style="2" customWidth="1"/>
    <col min="14041" max="14041" width="20.5703125" style="2" customWidth="1"/>
    <col min="14042" max="14042" width="16" style="2" customWidth="1"/>
    <col min="14043" max="14043" width="17.42578125" style="2" bestFit="1" customWidth="1"/>
    <col min="14044" max="14044" width="19.140625" style="2" customWidth="1"/>
    <col min="14045" max="14293" width="11.42578125" style="2"/>
    <col min="14294" max="14294" width="43.7109375" style="2" customWidth="1"/>
    <col min="14295" max="14295" width="22.85546875" style="2" bestFit="1" customWidth="1"/>
    <col min="14296" max="14296" width="2.85546875" style="2" customWidth="1"/>
    <col min="14297" max="14297" width="20.5703125" style="2" customWidth="1"/>
    <col min="14298" max="14298" width="16" style="2" customWidth="1"/>
    <col min="14299" max="14299" width="17.42578125" style="2" bestFit="1" customWidth="1"/>
    <col min="14300" max="14300" width="19.140625" style="2" customWidth="1"/>
    <col min="14301" max="14549" width="11.42578125" style="2"/>
    <col min="14550" max="14550" width="43.7109375" style="2" customWidth="1"/>
    <col min="14551" max="14551" width="22.85546875" style="2" bestFit="1" customWidth="1"/>
    <col min="14552" max="14552" width="2.85546875" style="2" customWidth="1"/>
    <col min="14553" max="14553" width="20.5703125" style="2" customWidth="1"/>
    <col min="14554" max="14554" width="16" style="2" customWidth="1"/>
    <col min="14555" max="14555" width="17.42578125" style="2" bestFit="1" customWidth="1"/>
    <col min="14556" max="14556" width="19.140625" style="2" customWidth="1"/>
    <col min="14557" max="14805" width="11.42578125" style="2"/>
    <col min="14806" max="14806" width="43.7109375" style="2" customWidth="1"/>
    <col min="14807" max="14807" width="22.85546875" style="2" bestFit="1" customWidth="1"/>
    <col min="14808" max="14808" width="2.85546875" style="2" customWidth="1"/>
    <col min="14809" max="14809" width="20.5703125" style="2" customWidth="1"/>
    <col min="14810" max="14810" width="16" style="2" customWidth="1"/>
    <col min="14811" max="14811" width="17.42578125" style="2" bestFit="1" customWidth="1"/>
    <col min="14812" max="14812" width="19.140625" style="2" customWidth="1"/>
    <col min="14813" max="15061" width="11.42578125" style="2"/>
    <col min="15062" max="15062" width="43.7109375" style="2" customWidth="1"/>
    <col min="15063" max="15063" width="22.85546875" style="2" bestFit="1" customWidth="1"/>
    <col min="15064" max="15064" width="2.85546875" style="2" customWidth="1"/>
    <col min="15065" max="15065" width="20.5703125" style="2" customWidth="1"/>
    <col min="15066" max="15066" width="16" style="2" customWidth="1"/>
    <col min="15067" max="15067" width="17.42578125" style="2" bestFit="1" customWidth="1"/>
    <col min="15068" max="15068" width="19.140625" style="2" customWidth="1"/>
    <col min="15069" max="15317" width="11.42578125" style="2"/>
    <col min="15318" max="15318" width="43.7109375" style="2" customWidth="1"/>
    <col min="15319" max="15319" width="22.85546875" style="2" bestFit="1" customWidth="1"/>
    <col min="15320" max="15320" width="2.85546875" style="2" customWidth="1"/>
    <col min="15321" max="15321" width="20.5703125" style="2" customWidth="1"/>
    <col min="15322" max="15322" width="16" style="2" customWidth="1"/>
    <col min="15323" max="15323" width="17.42578125" style="2" bestFit="1" customWidth="1"/>
    <col min="15324" max="15324" width="19.140625" style="2" customWidth="1"/>
    <col min="15325" max="15573" width="11.42578125" style="2"/>
    <col min="15574" max="15574" width="43.7109375" style="2" customWidth="1"/>
    <col min="15575" max="15575" width="22.85546875" style="2" bestFit="1" customWidth="1"/>
    <col min="15576" max="15576" width="2.85546875" style="2" customWidth="1"/>
    <col min="15577" max="15577" width="20.5703125" style="2" customWidth="1"/>
    <col min="15578" max="15578" width="16" style="2" customWidth="1"/>
    <col min="15579" max="15579" width="17.42578125" style="2" bestFit="1" customWidth="1"/>
    <col min="15580" max="15580" width="19.140625" style="2" customWidth="1"/>
    <col min="15581" max="15829" width="11.42578125" style="2"/>
    <col min="15830" max="15830" width="43.7109375" style="2" customWidth="1"/>
    <col min="15831" max="15831" width="22.85546875" style="2" bestFit="1" customWidth="1"/>
    <col min="15832" max="15832" width="2.85546875" style="2" customWidth="1"/>
    <col min="15833" max="15833" width="20.5703125" style="2" customWidth="1"/>
    <col min="15834" max="15834" width="16" style="2" customWidth="1"/>
    <col min="15835" max="15835" width="17.42578125" style="2" bestFit="1" customWidth="1"/>
    <col min="15836" max="15836" width="19.140625" style="2" customWidth="1"/>
    <col min="15837" max="16085" width="11.42578125" style="2"/>
    <col min="16086" max="16086" width="43.7109375" style="2" customWidth="1"/>
    <col min="16087" max="16087" width="22.85546875" style="2" bestFit="1" customWidth="1"/>
    <col min="16088" max="16088" width="2.85546875" style="2" customWidth="1"/>
    <col min="16089" max="16089" width="20.5703125" style="2" customWidth="1"/>
    <col min="16090" max="16090" width="16" style="2" customWidth="1"/>
    <col min="16091" max="16091" width="17.42578125" style="2" bestFit="1" customWidth="1"/>
    <col min="16092" max="16092" width="19.140625" style="2" customWidth="1"/>
    <col min="16093" max="16384" width="11.42578125" style="2"/>
  </cols>
  <sheetData>
    <row r="2" spans="1:4" ht="20.25" x14ac:dyDescent="0.3">
      <c r="A2" s="73" t="s">
        <v>10</v>
      </c>
      <c r="B2" s="73"/>
      <c r="C2" s="73"/>
      <c r="D2" s="73"/>
    </row>
    <row r="3" spans="1:4" x14ac:dyDescent="0.25">
      <c r="A3" s="77" t="s">
        <v>20</v>
      </c>
      <c r="B3" s="77"/>
      <c r="C3" s="77"/>
      <c r="D3" s="77"/>
    </row>
    <row r="4" spans="1:4" x14ac:dyDescent="0.25">
      <c r="A4" s="77" t="s">
        <v>49</v>
      </c>
      <c r="B4" s="77"/>
      <c r="C4" s="77"/>
      <c r="D4" s="77"/>
    </row>
    <row r="5" spans="1:4" x14ac:dyDescent="0.25">
      <c r="A5" s="77" t="s">
        <v>21</v>
      </c>
      <c r="B5" s="77"/>
      <c r="C5" s="77"/>
      <c r="D5" s="77"/>
    </row>
    <row r="6" spans="1:4" x14ac:dyDescent="0.25">
      <c r="A6" s="37"/>
      <c r="B6" s="37"/>
      <c r="C6" s="37"/>
      <c r="D6" s="37"/>
    </row>
    <row r="7" spans="1:4" x14ac:dyDescent="0.25">
      <c r="A7" s="37"/>
      <c r="B7" s="37"/>
      <c r="C7" s="37"/>
      <c r="D7" s="37"/>
    </row>
    <row r="8" spans="1:4" ht="15.75" thickBot="1" x14ac:dyDescent="0.3">
      <c r="A8" s="38"/>
      <c r="B8" s="39">
        <v>2018</v>
      </c>
      <c r="C8" s="71"/>
      <c r="D8" s="39">
        <v>2017</v>
      </c>
    </row>
    <row r="9" spans="1:4" x14ac:dyDescent="0.25">
      <c r="A9" s="40" t="s">
        <v>22</v>
      </c>
      <c r="B9" s="38"/>
      <c r="C9" s="38"/>
      <c r="D9" s="38"/>
    </row>
    <row r="10" spans="1:4" x14ac:dyDescent="0.25">
      <c r="A10" s="40" t="s">
        <v>23</v>
      </c>
      <c r="B10" s="38"/>
      <c r="C10" s="38"/>
      <c r="D10" s="38"/>
    </row>
    <row r="11" spans="1:4" x14ac:dyDescent="0.25">
      <c r="A11" s="41" t="s">
        <v>24</v>
      </c>
      <c r="B11" s="63">
        <v>95746187.680000007</v>
      </c>
      <c r="C11" s="38"/>
      <c r="D11" s="63">
        <v>80413803.730000004</v>
      </c>
    </row>
    <row r="12" spans="1:4" x14ac:dyDescent="0.25">
      <c r="A12" s="41" t="s">
        <v>25</v>
      </c>
      <c r="B12" s="63">
        <v>1656409.74</v>
      </c>
      <c r="C12" s="44"/>
      <c r="D12" s="63">
        <v>1377054.48</v>
      </c>
    </row>
    <row r="13" spans="1:4" x14ac:dyDescent="0.25">
      <c r="A13" s="41" t="s">
        <v>26</v>
      </c>
      <c r="B13" s="80">
        <v>1957432.97</v>
      </c>
      <c r="C13" s="44"/>
      <c r="D13" s="80">
        <v>643377.76</v>
      </c>
    </row>
    <row r="14" spans="1:4" x14ac:dyDescent="0.25">
      <c r="A14" s="40" t="s">
        <v>27</v>
      </c>
      <c r="B14" s="45">
        <f>SUM(B11:B13)</f>
        <v>99360030.390000001</v>
      </c>
      <c r="C14" s="43"/>
      <c r="D14" s="45">
        <f>SUM(D11:D13)</f>
        <v>82434235.970000014</v>
      </c>
    </row>
    <row r="15" spans="1:4" x14ac:dyDescent="0.25">
      <c r="A15" s="40"/>
      <c r="B15" s="43"/>
      <c r="C15" s="43"/>
      <c r="D15" s="43"/>
    </row>
    <row r="16" spans="1:4" x14ac:dyDescent="0.25">
      <c r="A16" s="40" t="s">
        <v>28</v>
      </c>
      <c r="B16" s="41"/>
      <c r="C16" s="43"/>
      <c r="D16" s="63"/>
    </row>
    <row r="17" spans="1:4" x14ac:dyDescent="0.25">
      <c r="A17" s="41" t="s">
        <v>29</v>
      </c>
      <c r="B17" s="42">
        <v>407944305.42000002</v>
      </c>
      <c r="C17" s="43"/>
      <c r="D17" s="80">
        <v>407002560.31</v>
      </c>
    </row>
    <row r="18" spans="1:4" x14ac:dyDescent="0.25">
      <c r="A18" s="41" t="s">
        <v>30</v>
      </c>
      <c r="B18" s="42">
        <v>6193372.6100000003</v>
      </c>
      <c r="C18" s="43"/>
      <c r="D18" s="63">
        <v>5875119.5800000001</v>
      </c>
    </row>
    <row r="19" spans="1:4" x14ac:dyDescent="0.25">
      <c r="A19" s="41" t="s">
        <v>31</v>
      </c>
      <c r="C19" s="43"/>
      <c r="D19" s="63"/>
    </row>
    <row r="20" spans="1:4" ht="15.75" thickBot="1" x14ac:dyDescent="0.3">
      <c r="A20" s="41" t="s">
        <v>32</v>
      </c>
      <c r="B20" s="65">
        <v>190482</v>
      </c>
      <c r="C20" s="43"/>
      <c r="D20" s="63">
        <v>209401</v>
      </c>
    </row>
    <row r="21" spans="1:4" ht="15.75" thickBot="1" x14ac:dyDescent="0.3">
      <c r="A21" s="40" t="s">
        <v>33</v>
      </c>
      <c r="B21" s="47">
        <f>SUM(B17:B20)</f>
        <v>414328160.03000003</v>
      </c>
      <c r="C21" s="43"/>
      <c r="D21" s="47">
        <f>SUM(D16:D20)</f>
        <v>413087080.88999999</v>
      </c>
    </row>
    <row r="22" spans="1:4" ht="15.75" thickBot="1" x14ac:dyDescent="0.3">
      <c r="A22" s="40" t="s">
        <v>34</v>
      </c>
      <c r="B22" s="48">
        <f>+B14+B21</f>
        <v>513688190.42000002</v>
      </c>
      <c r="C22" s="49"/>
      <c r="D22" s="48">
        <f>+D14+D21</f>
        <v>495521316.86000001</v>
      </c>
    </row>
    <row r="23" spans="1:4" ht="15.75" thickTop="1" x14ac:dyDescent="0.25">
      <c r="A23" s="40"/>
      <c r="B23" s="50"/>
      <c r="C23" s="41"/>
      <c r="D23" s="50"/>
    </row>
    <row r="24" spans="1:4" x14ac:dyDescent="0.25">
      <c r="A24" s="40" t="s">
        <v>35</v>
      </c>
      <c r="B24" s="50"/>
      <c r="C24" s="41"/>
      <c r="D24" s="50"/>
    </row>
    <row r="25" spans="1:4" x14ac:dyDescent="0.25">
      <c r="A25" s="51" t="s">
        <v>36</v>
      </c>
      <c r="B25" s="40"/>
      <c r="C25" s="41"/>
      <c r="D25" s="40"/>
    </row>
    <row r="26" spans="1:4" x14ac:dyDescent="0.25">
      <c r="A26" s="41" t="s">
        <v>37</v>
      </c>
      <c r="B26" s="46">
        <v>15383564.619999999</v>
      </c>
      <c r="C26" s="43"/>
      <c r="D26" s="63">
        <v>7335625.3200000003</v>
      </c>
    </row>
    <row r="27" spans="1:4" ht="15.75" thickBot="1" x14ac:dyDescent="0.3">
      <c r="A27" s="41" t="s">
        <v>38</v>
      </c>
      <c r="B27" s="65">
        <v>3928822.35</v>
      </c>
      <c r="C27" s="43"/>
      <c r="D27" s="65">
        <v>12838890.25</v>
      </c>
    </row>
    <row r="28" spans="1:4" ht="15.75" thickBot="1" x14ac:dyDescent="0.3">
      <c r="A28" s="40" t="s">
        <v>39</v>
      </c>
      <c r="B28" s="65">
        <f>SUM(B26:B27)</f>
        <v>19312386.969999999</v>
      </c>
      <c r="C28" s="49"/>
      <c r="D28" s="66">
        <f>SUM(D26:D27)</f>
        <v>20174515.57</v>
      </c>
    </row>
    <row r="29" spans="1:4" x14ac:dyDescent="0.25">
      <c r="A29" s="52"/>
      <c r="B29" s="44"/>
      <c r="C29" s="44"/>
      <c r="D29" s="44"/>
    </row>
    <row r="30" spans="1:4" x14ac:dyDescent="0.25">
      <c r="A30" s="40"/>
      <c r="B30" s="53"/>
      <c r="C30" s="49"/>
      <c r="D30" s="53"/>
    </row>
    <row r="31" spans="1:4" x14ac:dyDescent="0.25">
      <c r="A31" s="40" t="s">
        <v>40</v>
      </c>
      <c r="B31" s="46"/>
      <c r="C31" s="43"/>
      <c r="D31" s="46"/>
    </row>
    <row r="32" spans="1:4" x14ac:dyDescent="0.25">
      <c r="A32" s="41" t="s">
        <v>41</v>
      </c>
      <c r="B32" s="54">
        <f>+B22-B28-B33-B34</f>
        <v>322687864.71000004</v>
      </c>
      <c r="C32" s="53"/>
      <c r="D32" s="54">
        <v>300924695.44999999</v>
      </c>
    </row>
    <row r="33" spans="1:4" x14ac:dyDescent="0.25">
      <c r="A33" s="41" t="s">
        <v>42</v>
      </c>
      <c r="B33" s="54">
        <v>129122396.55</v>
      </c>
      <c r="C33" s="53"/>
      <c r="D33" s="54">
        <v>134519732.31999999</v>
      </c>
    </row>
    <row r="34" spans="1:4" ht="15.75" thickBot="1" x14ac:dyDescent="0.3">
      <c r="A34" s="41" t="s">
        <v>43</v>
      </c>
      <c r="B34" s="47">
        <v>42565542.189999998</v>
      </c>
      <c r="C34" s="53"/>
      <c r="D34" s="47">
        <v>32666459.66</v>
      </c>
    </row>
    <row r="35" spans="1:4" ht="15.75" thickBot="1" x14ac:dyDescent="0.3">
      <c r="A35" s="40" t="s">
        <v>44</v>
      </c>
      <c r="B35" s="47">
        <f>SUM(B32:B34)</f>
        <v>494375803.45000005</v>
      </c>
      <c r="C35" s="49"/>
      <c r="D35" s="47">
        <f>SUM(D32:D34)</f>
        <v>468110887.43000001</v>
      </c>
    </row>
    <row r="36" spans="1:4" ht="15.75" thickBot="1" x14ac:dyDescent="0.3">
      <c r="A36" s="40" t="s">
        <v>45</v>
      </c>
      <c r="B36" s="48">
        <f>+B28+B35</f>
        <v>513688190.42000008</v>
      </c>
      <c r="C36" s="49"/>
      <c r="D36" s="48">
        <f>+D28+D35</f>
        <v>488285403</v>
      </c>
    </row>
    <row r="37" spans="1:4" ht="15.75" thickTop="1" x14ac:dyDescent="0.25">
      <c r="A37" s="11"/>
      <c r="B37" s="55"/>
      <c r="C37" s="56"/>
      <c r="D37" s="55"/>
    </row>
    <row r="38" spans="1:4" x14ac:dyDescent="0.25">
      <c r="A38" s="11"/>
      <c r="B38" s="55"/>
      <c r="C38" s="56"/>
      <c r="D38" s="55"/>
    </row>
    <row r="39" spans="1:4" x14ac:dyDescent="0.25">
      <c r="A39" s="41"/>
      <c r="B39" s="9"/>
      <c r="C39" s="9"/>
      <c r="D39" s="57"/>
    </row>
    <row r="40" spans="1:4" x14ac:dyDescent="0.25">
      <c r="A40" s="58" t="s">
        <v>16</v>
      </c>
      <c r="B40" s="78" t="s">
        <v>17</v>
      </c>
      <c r="C40" s="78"/>
      <c r="D40" s="78"/>
    </row>
    <row r="41" spans="1:4" x14ac:dyDescent="0.25">
      <c r="A41" s="59" t="s">
        <v>47</v>
      </c>
      <c r="B41" s="79" t="s">
        <v>46</v>
      </c>
      <c r="C41" s="79"/>
      <c r="D41" s="79"/>
    </row>
    <row r="42" spans="1:4" x14ac:dyDescent="0.25">
      <c r="A42" s="76"/>
      <c r="B42" s="76"/>
      <c r="C42" s="76"/>
      <c r="D42" s="76"/>
    </row>
    <row r="43" spans="1:4" x14ac:dyDescent="0.25">
      <c r="B43" s="9"/>
      <c r="C43" s="9"/>
      <c r="D43" s="60"/>
    </row>
    <row r="44" spans="1:4" x14ac:dyDescent="0.25">
      <c r="B44" s="9"/>
      <c r="C44" s="9"/>
      <c r="D44" s="61"/>
    </row>
    <row r="45" spans="1:4" x14ac:dyDescent="0.25">
      <c r="B45" s="9"/>
      <c r="C45" s="9"/>
      <c r="D45" s="61"/>
    </row>
  </sheetData>
  <mergeCells count="7">
    <mergeCell ref="A2:D2"/>
    <mergeCell ref="A3:D3"/>
    <mergeCell ref="A4:D4"/>
    <mergeCell ref="A5:D5"/>
    <mergeCell ref="A42:D42"/>
    <mergeCell ref="B40:D40"/>
    <mergeCell ref="B41:D41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rendimiento financier</vt:lpstr>
      <vt:lpstr>Estado de situacion financiera</vt:lpstr>
      <vt:lpstr>'estado de rendimiento financier'!OLE_LINK1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CODOCAFE</cp:lastModifiedBy>
  <cp:lastPrinted>2018-11-09T18:49:25Z</cp:lastPrinted>
  <dcterms:created xsi:type="dcterms:W3CDTF">2018-09-21T14:50:00Z</dcterms:created>
  <dcterms:modified xsi:type="dcterms:W3CDTF">2018-11-09T19:00:56Z</dcterms:modified>
</cp:coreProperties>
</file>