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bal\Downloads\"/>
    </mc:Choice>
  </mc:AlternateContent>
  <xr:revisionPtr revIDLastSave="0" documentId="13_ncr:1_{0EE44B3A-C5B1-4071-99D3-4FD8B8FF6FE9}" xr6:coauthVersionLast="47" xr6:coauthVersionMax="47" xr10:uidLastSave="{00000000-0000-0000-0000-000000000000}"/>
  <bookViews>
    <workbookView xWindow="-108" yWindow="-108" windowWidth="23256" windowHeight="12456" xr2:uid="{153FA581-7C91-40CE-9A19-09904ED713C4}"/>
  </bookViews>
  <sheets>
    <sheet name="PRODUCCIÓN" sheetId="1" r:id="rId1"/>
    <sheet name="MIP" sheetId="2" r:id="rId2"/>
    <sheet name="POSCOSECHA" sheetId="4" r:id="rId3"/>
    <sheet name="EXTENSIÓN" sheetId="5" r:id="rId4"/>
    <sheet name="CAPACITACIÓN" sheetId="6" r:id="rId5"/>
    <sheet name="MyC" sheetId="7" r:id="rId6"/>
    <sheet name="GRAFICOS" sheetId="3" state="hidden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4" i="4" l="1"/>
  <c r="E18" i="7"/>
  <c r="E17" i="7"/>
  <c r="E16" i="7"/>
  <c r="E15" i="7"/>
  <c r="E14" i="7"/>
  <c r="E13" i="7"/>
  <c r="E12" i="7"/>
  <c r="E11" i="7"/>
  <c r="E10" i="7"/>
  <c r="K15" i="5"/>
  <c r="J15" i="5"/>
  <c r="I15" i="5"/>
  <c r="H15" i="5"/>
  <c r="G15" i="5"/>
  <c r="F15" i="5"/>
  <c r="E15" i="5"/>
  <c r="D15" i="5"/>
  <c r="C15" i="5"/>
  <c r="L14" i="5"/>
  <c r="L13" i="5"/>
  <c r="L12" i="5"/>
  <c r="L11" i="5"/>
  <c r="L10" i="5"/>
  <c r="L9" i="5"/>
  <c r="L8" i="5"/>
  <c r="L7" i="5"/>
  <c r="L15" i="5" s="1"/>
  <c r="Z24" i="4"/>
  <c r="X24" i="4"/>
  <c r="W24" i="4"/>
  <c r="V24" i="4"/>
  <c r="U24" i="4"/>
  <c r="T24" i="4"/>
  <c r="S24" i="4"/>
  <c r="P24" i="4"/>
  <c r="O24" i="4"/>
  <c r="N24" i="4"/>
  <c r="M24" i="4"/>
  <c r="L24" i="4"/>
  <c r="K24" i="4"/>
  <c r="H24" i="4"/>
  <c r="G24" i="4"/>
  <c r="E24" i="4"/>
  <c r="F24" i="4" s="1"/>
  <c r="D24" i="4"/>
  <c r="C24" i="4"/>
  <c r="AA23" i="4"/>
  <c r="I23" i="4"/>
  <c r="J23" i="4" s="1"/>
  <c r="F23" i="4"/>
  <c r="AA22" i="4"/>
  <c r="I22" i="4"/>
  <c r="J22" i="4" s="1"/>
  <c r="F22" i="4"/>
  <c r="AA21" i="4"/>
  <c r="I21" i="4"/>
  <c r="J21" i="4" s="1"/>
  <c r="F21" i="4"/>
  <c r="AA20" i="4"/>
  <c r="J20" i="4"/>
  <c r="I20" i="4"/>
  <c r="F20" i="4"/>
  <c r="AA19" i="4"/>
  <c r="I19" i="4"/>
  <c r="F19" i="4"/>
  <c r="AA18" i="4"/>
  <c r="I18" i="4"/>
  <c r="J18" i="4" s="1"/>
  <c r="F18" i="4"/>
  <c r="AA17" i="4"/>
  <c r="I17" i="4"/>
  <c r="F17" i="4"/>
  <c r="AA16" i="4"/>
  <c r="I16" i="4"/>
  <c r="J16" i="4" s="1"/>
  <c r="F16" i="4"/>
  <c r="AA15" i="4"/>
  <c r="I15" i="4"/>
  <c r="F15" i="4"/>
  <c r="R14" i="4"/>
  <c r="R24" i="4" s="1"/>
  <c r="Q14" i="4"/>
  <c r="Q24" i="4" s="1"/>
  <c r="I14" i="4"/>
  <c r="F14" i="4"/>
  <c r="I16" i="1"/>
  <c r="G16" i="1"/>
  <c r="D16" i="1"/>
  <c r="E16" i="1"/>
  <c r="C16" i="1"/>
  <c r="D29" i="2"/>
  <c r="F8" i="1"/>
  <c r="F9" i="1"/>
  <c r="J19" i="4" l="1"/>
  <c r="J17" i="4"/>
  <c r="J15" i="4"/>
  <c r="I24" i="4"/>
  <c r="J24" i="4" s="1"/>
  <c r="J14" i="4"/>
  <c r="AA14" i="4"/>
  <c r="AA24" i="4" s="1"/>
  <c r="J12" i="1"/>
  <c r="F13" i="1" l="1"/>
  <c r="F12" i="1"/>
  <c r="F11" i="1"/>
  <c r="F10" i="1"/>
  <c r="F15" i="1"/>
  <c r="F14" i="1"/>
  <c r="J14" i="1" s="1"/>
  <c r="J13" i="1" l="1"/>
  <c r="H16" i="1"/>
  <c r="L22" i="2"/>
  <c r="K29" i="2" l="1"/>
  <c r="J29" i="2"/>
  <c r="I29" i="2"/>
  <c r="H29" i="2"/>
  <c r="C29" i="2"/>
  <c r="B29" i="2"/>
  <c r="L28" i="2"/>
  <c r="F28" i="2"/>
  <c r="L27" i="2"/>
  <c r="F27" i="2"/>
  <c r="L26" i="2"/>
  <c r="F26" i="2"/>
  <c r="L25" i="2"/>
  <c r="F25" i="2"/>
  <c r="L24" i="2"/>
  <c r="F24" i="2"/>
  <c r="L23" i="2"/>
  <c r="F23" i="2"/>
  <c r="F22" i="2"/>
  <c r="L21" i="2"/>
  <c r="F21" i="2"/>
  <c r="F16" i="2"/>
  <c r="E16" i="2"/>
  <c r="D16" i="2"/>
  <c r="C16" i="2"/>
  <c r="B16" i="2"/>
  <c r="L15" i="2"/>
  <c r="G15" i="2"/>
  <c r="L14" i="2"/>
  <c r="G14" i="2"/>
  <c r="G13" i="2"/>
  <c r="G12" i="2"/>
  <c r="G11" i="2"/>
  <c r="G10" i="2"/>
  <c r="G9" i="2"/>
  <c r="G8" i="2"/>
  <c r="H16" i="2" l="1"/>
  <c r="L9" i="2"/>
  <c r="L8" i="2"/>
  <c r="L11" i="2"/>
  <c r="G16" i="2"/>
  <c r="L29" i="2"/>
  <c r="F29" i="2"/>
  <c r="I16" i="2" l="1"/>
  <c r="L12" i="2"/>
  <c r="L10" i="2"/>
  <c r="B16" i="1" l="1"/>
  <c r="J15" i="1"/>
  <c r="J11" i="1"/>
  <c r="J10" i="1"/>
  <c r="J9" i="1"/>
  <c r="J8" i="1"/>
  <c r="K16" i="2" l="1"/>
  <c r="J16" i="2"/>
  <c r="L13" i="2"/>
  <c r="L16" i="2" s="1"/>
  <c r="J16" i="1"/>
  <c r="F16" i="1" l="1"/>
</calcChain>
</file>

<file path=xl/sharedStrings.xml><?xml version="1.0" encoding="utf-8"?>
<sst xmlns="http://schemas.openxmlformats.org/spreadsheetml/2006/main" count="302" uniqueCount="115">
  <si>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</si>
  <si>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</si>
  <si>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</si>
  <si>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</si>
  <si>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</si>
  <si>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</si>
  <si>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</si>
  <si>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</si>
  <si>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</si>
  <si>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</si>
  <si>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</si>
  <si>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</si>
  <si>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</si>
  <si>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</si>
  <si>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</si>
  <si>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</si>
  <si>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</si>
  <si>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</si>
  <si>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</si>
  <si>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</si>
  <si>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</si>
  <si>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</si>
  <si>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</si>
  <si>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</si>
  <si>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</si>
  <si>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</si>
  <si>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</si>
  <si>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</si>
  <si>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</si>
  <si>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</si>
  <si>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</si>
  <si>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</si>
  <si>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</si>
  <si>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</si>
  <si>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</si>
  <si>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Marzo, 2023.</t>
  </si>
  <si>
    <t>MARZO, 2023.</t>
  </si>
  <si>
    <t>RESUMEN MANEJO INTEGRADO DE PLAGAS</t>
  </si>
  <si>
    <t>DIRECCIÓN TÉCNICA</t>
  </si>
  <si>
    <t>DIVISIÓN COSECHA Y POSTCOSECHA DEL CAFÉ</t>
  </si>
  <si>
    <t>INFORME MENSUAL, MES DE MARZO 2023</t>
  </si>
  <si>
    <t>PRODUCCIÓN NACIONAL ESTIMADA Y REPORTE DE COSECHA  2022-2023</t>
  </si>
  <si>
    <t>No.</t>
  </si>
  <si>
    <t>DIRECCIÓN REGIONAL</t>
  </si>
  <si>
    <t>TOTAL TAS. SEMBRADAS</t>
  </si>
  <si>
    <t xml:space="preserve"> TAREAS EN PRODUCCIÓN</t>
  </si>
  <si>
    <t>PRODUCIÓN ESPERADA  (QQS.)</t>
  </si>
  <si>
    <t>CAFÉ RECOLECTADO  COSECHA 2022-2023. (QQS.)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</si>
  <si>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</t>
    </r>
    <r>
      <rPr>
        <b/>
        <sz val="9"/>
        <color theme="1"/>
        <rFont val="Calibri"/>
        <family val="2"/>
        <scheme val="minor"/>
      </rPr>
      <t xml:space="preserve">     </t>
    </r>
    <r>
      <rPr>
        <b/>
        <sz val="10"/>
        <color theme="1"/>
        <rFont val="Calibri"/>
        <family val="2"/>
      </rPr>
      <t>&gt; 10 AÑOS</t>
    </r>
  </si>
  <si>
    <r>
      <t xml:space="preserve">PN                </t>
    </r>
    <r>
      <rPr>
        <b/>
        <sz val="10"/>
        <color theme="1"/>
        <rFont val="Calibri"/>
        <family val="2"/>
      </rPr>
      <t>≤ 10 AÑOS</t>
    </r>
  </si>
  <si>
    <t>TOTAL     TAS.</t>
  </si>
  <si>
    <r>
      <rPr>
        <b/>
        <sz val="12"/>
        <color theme="1"/>
        <rFont val="Calibri"/>
        <family val="2"/>
        <scheme val="minor"/>
      </rPr>
      <t xml:space="preserve">PV </t>
    </r>
    <r>
      <rPr>
        <b/>
        <sz val="11"/>
        <color theme="1"/>
        <rFont val="Calibri"/>
        <family val="2"/>
        <scheme val="minor"/>
      </rPr>
      <t xml:space="preserve">                      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</rPr>
      <t>&gt; 10 AÑOS</t>
    </r>
  </si>
  <si>
    <r>
      <t xml:space="preserve">PN                    </t>
    </r>
    <r>
      <rPr>
        <b/>
        <sz val="10"/>
        <color theme="1"/>
        <rFont val="Calibri"/>
        <family val="2"/>
      </rPr>
      <t>≤ 10 AÑOS</t>
    </r>
  </si>
  <si>
    <t>Total</t>
  </si>
  <si>
    <t>Productividad Esperada qqs./tas.</t>
  </si>
  <si>
    <t>AGTO.</t>
  </si>
  <si>
    <t>SEPT.</t>
  </si>
  <si>
    <t>OCT.</t>
  </si>
  <si>
    <t>NOV.</t>
  </si>
  <si>
    <t>DIC.</t>
  </si>
  <si>
    <t>ENERO</t>
  </si>
  <si>
    <t>FEBRERO</t>
  </si>
  <si>
    <t>MARZO</t>
  </si>
  <si>
    <t>TOTAL QQs.</t>
  </si>
  <si>
    <t>PV</t>
  </si>
  <si>
    <t>PN</t>
  </si>
  <si>
    <t>NORCENTAL</t>
  </si>
  <si>
    <r>
      <t xml:space="preserve">NORDESTE  </t>
    </r>
    <r>
      <rPr>
        <b/>
        <sz val="12"/>
        <color rgb="FFFF0000"/>
        <rFont val="Calibri"/>
        <family val="2"/>
        <scheme val="minor"/>
      </rPr>
      <t>ROBUSTA</t>
    </r>
  </si>
  <si>
    <r>
      <t>SURESTE</t>
    </r>
    <r>
      <rPr>
        <b/>
        <sz val="12"/>
        <color rgb="FFFF0000"/>
        <rFont val="Calibri"/>
        <family val="2"/>
        <scheme val="minor"/>
      </rPr>
      <t xml:space="preserve"> ROBUSTA</t>
    </r>
  </si>
  <si>
    <t>TOTAL</t>
  </si>
  <si>
    <t>RESUMEN MES DE MARZO  2023 DE LAS ACTIVIDADES DE EXTENSIÓN</t>
  </si>
  <si>
    <t>Visitas Ficas</t>
  </si>
  <si>
    <t>Adiestramientos</t>
  </si>
  <si>
    <t>Dem. Métodos</t>
  </si>
  <si>
    <t>Dem. Resultados</t>
  </si>
  <si>
    <t>Giras</t>
  </si>
  <si>
    <t>Días de Campo</t>
  </si>
  <si>
    <t>Reuniones</t>
  </si>
  <si>
    <t>Total P.</t>
  </si>
  <si>
    <t>CURSOS</t>
  </si>
  <si>
    <t>TALLERES</t>
  </si>
  <si>
    <t>CHARLAS</t>
  </si>
  <si>
    <t>DIVISION DE COMERCIAL Y CERTIFICACIÓN</t>
  </si>
  <si>
    <t>DETALLE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</si>
  <si>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</si>
  <si>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</si>
  <si>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</si>
  <si>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</si>
  <si>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</si>
  <si>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</si>
  <si>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</si>
  <si>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</si>
  <si>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</si>
  <si>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</si>
  <si>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</si>
  <si>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MARZO - 23</t>
  </si>
  <si>
    <t>Actividades realizadas</t>
  </si>
  <si>
    <t>DIVISION DE VERIFICACION</t>
  </si>
  <si>
    <t>ACTIVIDADES REALIZADAS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</si>
  <si>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</si>
  <si>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</si>
  <si>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</si>
  <si>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</si>
  <si>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</si>
  <si>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</si>
  <si>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</si>
  <si>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</si>
  <si>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</si>
  <si>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</si>
  <si>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</si>
  <si>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</si>
  <si>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</si>
  <si>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</si>
  <si>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</si>
  <si>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LABORATORIO RAÚL H.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</si>
</sst>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0" xfId="0" applyFill="1"/>
    <xf numFmtId="0" fontId="4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6" borderId="3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3" fontId="9" fillId="0" borderId="1" xfId="1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9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9" fillId="0" borderId="0" xfId="0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3" fontId="10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7" fontId="2" fillId="0" borderId="0" xfId="0" applyNumberFormat="1" applyFont="1"/>
    <xf numFmtId="17" fontId="5" fillId="0" borderId="0" xfId="0" applyNumberFormat="1" applyFont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164" fontId="10" fillId="0" borderId="1" xfId="1" applyNumberFormat="1" applyFont="1" applyBorder="1" applyAlignment="1">
      <alignment horizontal="right"/>
    </xf>
    <xf numFmtId="164" fontId="5" fillId="6" borderId="1" xfId="1" applyNumberFormat="1" applyFont="1" applyFill="1" applyBorder="1" applyAlignment="1">
      <alignment horizontal="right"/>
    </xf>
    <xf numFmtId="0" fontId="2" fillId="0" borderId="0" xfId="0" applyFont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10" fillId="0" borderId="0" xfId="0" applyFont="1" applyAlignment="1">
      <alignment horizontal="right"/>
    </xf>
    <xf numFmtId="0" fontId="0" fillId="0" borderId="18" xfId="0" applyBorder="1" applyAlignment="1">
      <alignment horizontal="right"/>
    </xf>
    <xf numFmtId="3" fontId="0" fillId="0" borderId="19" xfId="0" applyNumberForma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6" borderId="20" xfId="0" applyFont="1" applyFill="1" applyBorder="1" applyAlignment="1">
      <alignment horizontal="right"/>
    </xf>
    <xf numFmtId="164" fontId="5" fillId="6" borderId="21" xfId="1" applyNumberFormat="1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164" fontId="8" fillId="6" borderId="1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11" borderId="5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2" fillId="12" borderId="22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5" fillId="0" borderId="4" xfId="0" applyFont="1" applyBorder="1"/>
    <xf numFmtId="3" fontId="15" fillId="0" borderId="28" xfId="0" applyNumberFormat="1" applyFont="1" applyBorder="1" applyAlignment="1">
      <alignment horizontal="right" vertical="center"/>
    </xf>
    <xf numFmtId="164" fontId="15" fillId="0" borderId="5" xfId="1" applyNumberFormat="1" applyFont="1" applyBorder="1"/>
    <xf numFmtId="164" fontId="15" fillId="0" borderId="28" xfId="1" applyNumberFormat="1" applyFont="1" applyBorder="1"/>
    <xf numFmtId="43" fontId="15" fillId="0" borderId="28" xfId="1" applyFont="1" applyBorder="1"/>
    <xf numFmtId="43" fontId="15" fillId="0" borderId="5" xfId="1" applyFont="1" applyBorder="1"/>
    <xf numFmtId="0" fontId="2" fillId="0" borderId="28" xfId="0" applyFont="1" applyBorder="1" applyAlignment="1">
      <alignment horizontal="center"/>
    </xf>
    <xf numFmtId="0" fontId="15" fillId="0" borderId="31" xfId="0" applyFont="1" applyBorder="1"/>
    <xf numFmtId="3" fontId="15" fillId="0" borderId="23" xfId="0" applyNumberFormat="1" applyFont="1" applyBorder="1" applyAlignment="1">
      <alignment horizontal="right" vertical="center"/>
    </xf>
    <xf numFmtId="164" fontId="15" fillId="0" borderId="0" xfId="1" applyNumberFormat="1" applyFont="1" applyBorder="1"/>
    <xf numFmtId="164" fontId="15" fillId="0" borderId="23" xfId="1" applyNumberFormat="1" applyFont="1" applyBorder="1"/>
    <xf numFmtId="43" fontId="15" fillId="0" borderId="23" xfId="1" applyFont="1" applyBorder="1"/>
    <xf numFmtId="43" fontId="15" fillId="0" borderId="0" xfId="1" applyFont="1" applyBorder="1"/>
    <xf numFmtId="164" fontId="15" fillId="0" borderId="5" xfId="1" applyNumberFormat="1" applyFont="1" applyBorder="1" applyAlignment="1">
      <alignment horizontal="right" vertical="center"/>
    </xf>
    <xf numFmtId="164" fontId="15" fillId="0" borderId="28" xfId="1" applyNumberFormat="1" applyFont="1" applyBorder="1" applyAlignment="1">
      <alignment horizontal="right" vertical="center"/>
    </xf>
    <xf numFmtId="0" fontId="15" fillId="0" borderId="32" xfId="0" applyFont="1" applyBorder="1" applyAlignment="1">
      <alignment wrapText="1"/>
    </xf>
    <xf numFmtId="164" fontId="15" fillId="0" borderId="0" xfId="1" applyNumberFormat="1" applyFont="1" applyFill="1" applyBorder="1" applyAlignment="1">
      <alignment horizontal="right" vertical="center"/>
    </xf>
    <xf numFmtId="164" fontId="15" fillId="0" borderId="23" xfId="1" applyNumberFormat="1" applyFont="1" applyFill="1" applyBorder="1" applyAlignment="1">
      <alignment horizontal="right" vertical="center"/>
    </xf>
    <xf numFmtId="164" fontId="15" fillId="0" borderId="23" xfId="1" applyNumberFormat="1" applyFont="1" applyBorder="1" applyAlignment="1">
      <alignment vertical="center"/>
    </xf>
    <xf numFmtId="43" fontId="15" fillId="0" borderId="23" xfId="1" applyFont="1" applyFill="1" applyBorder="1" applyAlignment="1">
      <alignment horizontal="right" vertical="center"/>
    </xf>
    <xf numFmtId="43" fontId="15" fillId="0" borderId="0" xfId="1" applyFont="1" applyBorder="1" applyAlignment="1">
      <alignment vertical="center"/>
    </xf>
    <xf numFmtId="43" fontId="15" fillId="0" borderId="28" xfId="1" applyFont="1" applyBorder="1" applyAlignment="1">
      <alignment vertical="center"/>
    </xf>
    <xf numFmtId="164" fontId="15" fillId="0" borderId="5" xfId="1" applyNumberFormat="1" applyFont="1" applyFill="1" applyBorder="1"/>
    <xf numFmtId="164" fontId="15" fillId="0" borderId="28" xfId="1" applyNumberFormat="1" applyFont="1" applyFill="1" applyBorder="1"/>
    <xf numFmtId="164" fontId="15" fillId="0" borderId="28" xfId="1" applyNumberFormat="1" applyFont="1" applyFill="1" applyBorder="1" applyAlignment="1">
      <alignment horizontal="right" vertical="center"/>
    </xf>
    <xf numFmtId="43" fontId="15" fillId="0" borderId="4" xfId="1" applyFont="1" applyFill="1" applyBorder="1" applyAlignment="1">
      <alignment horizontal="right" vertical="center"/>
    </xf>
    <xf numFmtId="43" fontId="15" fillId="0" borderId="4" xfId="1" applyFont="1" applyBorder="1"/>
    <xf numFmtId="0" fontId="2" fillId="0" borderId="23" xfId="0" applyFont="1" applyBorder="1" applyAlignment="1">
      <alignment horizontal="center"/>
    </xf>
    <xf numFmtId="3" fontId="15" fillId="13" borderId="28" xfId="0" applyNumberFormat="1" applyFont="1" applyFill="1" applyBorder="1" applyAlignment="1">
      <alignment horizontal="right" vertical="center"/>
    </xf>
    <xf numFmtId="164" fontId="15" fillId="0" borderId="0" xfId="1" applyNumberFormat="1" applyFont="1" applyFill="1" applyBorder="1" applyAlignment="1">
      <alignment horizontal="right"/>
    </xf>
    <xf numFmtId="164" fontId="15" fillId="0" borderId="23" xfId="1" applyNumberFormat="1" applyFont="1" applyFill="1" applyBorder="1" applyAlignment="1">
      <alignment horizontal="right"/>
    </xf>
    <xf numFmtId="43" fontId="15" fillId="0" borderId="23" xfId="1" applyFont="1" applyFill="1" applyBorder="1" applyAlignment="1">
      <alignment horizontal="right"/>
    </xf>
    <xf numFmtId="164" fontId="15" fillId="0" borderId="5" xfId="1" applyNumberFormat="1" applyFont="1" applyFill="1" applyBorder="1" applyAlignment="1"/>
    <xf numFmtId="164" fontId="15" fillId="0" borderId="28" xfId="1" applyNumberFormat="1" applyFont="1" applyFill="1" applyBorder="1" applyAlignment="1"/>
    <xf numFmtId="0" fontId="15" fillId="0" borderId="32" xfId="0" applyFont="1" applyBorder="1"/>
    <xf numFmtId="164" fontId="20" fillId="0" borderId="35" xfId="1" applyNumberFormat="1" applyFont="1" applyBorder="1" applyAlignment="1">
      <alignment horizontal="right" vertical="center"/>
    </xf>
    <xf numFmtId="164" fontId="20" fillId="0" borderId="25" xfId="1" applyNumberFormat="1" applyFont="1" applyBorder="1" applyAlignment="1">
      <alignment horizontal="right" vertical="center"/>
    </xf>
    <xf numFmtId="164" fontId="15" fillId="0" borderId="25" xfId="1" applyNumberFormat="1" applyFont="1" applyBorder="1"/>
    <xf numFmtId="43" fontId="15" fillId="0" borderId="0" xfId="0" applyNumberFormat="1" applyFont="1"/>
    <xf numFmtId="43" fontId="15" fillId="0" borderId="32" xfId="1" applyFont="1" applyBorder="1"/>
    <xf numFmtId="164" fontId="15" fillId="0" borderId="25" xfId="1" applyNumberFormat="1" applyFont="1" applyBorder="1" applyAlignment="1">
      <alignment vertical="center"/>
    </xf>
    <xf numFmtId="43" fontId="15" fillId="0" borderId="5" xfId="1" applyFont="1" applyBorder="1" applyAlignment="1">
      <alignment vertical="center"/>
    </xf>
    <xf numFmtId="0" fontId="2" fillId="0" borderId="25" xfId="0" applyFont="1" applyBorder="1" applyAlignment="1">
      <alignment horizontal="center"/>
    </xf>
    <xf numFmtId="3" fontId="15" fillId="0" borderId="25" xfId="0" applyNumberFormat="1" applyFont="1" applyBorder="1" applyAlignment="1">
      <alignment horizontal="right" vertical="center"/>
    </xf>
    <xf numFmtId="164" fontId="15" fillId="0" borderId="5" xfId="1" applyNumberFormat="1" applyFont="1" applyBorder="1" applyAlignment="1">
      <alignment horizontal="right"/>
    </xf>
    <xf numFmtId="3" fontId="14" fillId="14" borderId="28" xfId="0" applyNumberFormat="1" applyFont="1" applyFill="1" applyBorder="1"/>
    <xf numFmtId="164" fontId="14" fillId="14" borderId="26" xfId="0" applyNumberFormat="1" applyFont="1" applyFill="1" applyBorder="1"/>
    <xf numFmtId="164" fontId="14" fillId="14" borderId="35" xfId="0" applyNumberFormat="1" applyFont="1" applyFill="1" applyBorder="1"/>
    <xf numFmtId="164" fontId="7" fillId="14" borderId="28" xfId="1" applyNumberFormat="1" applyFont="1" applyFill="1" applyBorder="1"/>
    <xf numFmtId="164" fontId="14" fillId="14" borderId="5" xfId="1" applyNumberFormat="1" applyFont="1" applyFill="1" applyBorder="1"/>
    <xf numFmtId="43" fontId="14" fillId="14" borderId="28" xfId="1" applyFont="1" applyFill="1" applyBorder="1"/>
    <xf numFmtId="43" fontId="14" fillId="14" borderId="5" xfId="1" applyFont="1" applyFill="1" applyBorder="1"/>
    <xf numFmtId="3" fontId="14" fillId="0" borderId="0" xfId="0" applyNumberFormat="1" applyFont="1"/>
    <xf numFmtId="164" fontId="14" fillId="0" borderId="0" xfId="0" applyNumberFormat="1" applyFont="1"/>
    <xf numFmtId="164" fontId="7" fillId="0" borderId="0" xfId="1" applyNumberFormat="1" applyFont="1" applyFill="1" applyBorder="1"/>
    <xf numFmtId="164" fontId="14" fillId="0" borderId="0" xfId="1" applyNumberFormat="1" applyFont="1" applyFill="1" applyBorder="1"/>
    <xf numFmtId="43" fontId="14" fillId="0" borderId="0" xfId="1" applyFont="1" applyFill="1" applyBorder="1"/>
    <xf numFmtId="0" fontId="14" fillId="0" borderId="0" xfId="0" applyFont="1"/>
    <xf numFmtId="2" fontId="14" fillId="0" borderId="0" xfId="0" applyNumberFormat="1" applyFont="1"/>
    <xf numFmtId="4" fontId="14" fillId="0" borderId="0" xfId="0" applyNumberFormat="1" applyFont="1"/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22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2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3" applyFont="1" applyFill="1" applyBorder="1" applyAlignment="1">
      <alignment horizontal="center" vertical="center"/>
    </xf>
    <xf numFmtId="0" fontId="8" fillId="16" borderId="1" xfId="3" applyFont="1" applyFill="1" applyBorder="1" applyAlignment="1">
      <alignment horizontal="center" vertical="center"/>
    </xf>
    <xf numFmtId="0" fontId="8" fillId="17" borderId="1" xfId="3" applyFont="1" applyFill="1" applyBorder="1" applyAlignment="1">
      <alignment horizontal="center" vertical="center"/>
    </xf>
    <xf numFmtId="0" fontId="9" fillId="0" borderId="1" xfId="0" applyFont="1" applyBorder="1"/>
    <xf numFmtId="0" fontId="9" fillId="18" borderId="1" xfId="3" applyFont="1" applyFill="1" applyBorder="1" applyAlignment="1">
      <alignment horizontal="left"/>
    </xf>
    <xf numFmtId="164" fontId="24" fillId="0" borderId="1" xfId="4" applyNumberFormat="1" applyFont="1" applyFill="1" applyBorder="1" applyAlignment="1">
      <alignment horizontal="right"/>
    </xf>
    <xf numFmtId="164" fontId="9" fillId="0" borderId="1" xfId="0" applyNumberFormat="1" applyFont="1" applyBorder="1"/>
    <xf numFmtId="0" fontId="15" fillId="0" borderId="1" xfId="0" applyFont="1" applyBorder="1"/>
    <xf numFmtId="0" fontId="9" fillId="0" borderId="1" xfId="3" applyFont="1" applyBorder="1" applyAlignment="1">
      <alignment horizontal="left"/>
    </xf>
    <xf numFmtId="0" fontId="8" fillId="0" borderId="1" xfId="0" applyFont="1" applyBorder="1"/>
    <xf numFmtId="164" fontId="8" fillId="0" borderId="1" xfId="4" applyNumberFormat="1" applyFont="1" applyBorder="1"/>
    <xf numFmtId="0" fontId="8" fillId="0" borderId="1" xfId="4" applyNumberFormat="1" applyFont="1" applyBorder="1"/>
    <xf numFmtId="0" fontId="15" fillId="17" borderId="1" xfId="0" applyFont="1" applyFill="1" applyBorder="1"/>
    <xf numFmtId="0" fontId="22" fillId="4" borderId="0" xfId="0" applyFont="1" applyFill="1"/>
    <xf numFmtId="0" fontId="22" fillId="19" borderId="0" xfId="0" applyFont="1" applyFill="1"/>
    <xf numFmtId="0" fontId="22" fillId="17" borderId="0" xfId="0" applyFont="1" applyFill="1"/>
    <xf numFmtId="0" fontId="22" fillId="17" borderId="38" xfId="0" applyFont="1" applyFill="1" applyBorder="1"/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43" fontId="15" fillId="0" borderId="29" xfId="1" applyFont="1" applyBorder="1"/>
    <xf numFmtId="43" fontId="15" fillId="0" borderId="30" xfId="1" applyFont="1" applyBorder="1"/>
    <xf numFmtId="43" fontId="18" fillId="0" borderId="28" xfId="1" applyFont="1" applyBorder="1" applyAlignment="1">
      <alignment horizontal="center"/>
    </xf>
    <xf numFmtId="43" fontId="18" fillId="0" borderId="4" xfId="1" applyFont="1" applyBorder="1" applyAlignment="1">
      <alignment horizontal="center"/>
    </xf>
    <xf numFmtId="43" fontId="18" fillId="0" borderId="4" xfId="1" applyFont="1" applyBorder="1" applyAlignment="1">
      <alignment horizontal="right"/>
    </xf>
    <xf numFmtId="43" fontId="15" fillId="0" borderId="28" xfId="1" applyFont="1" applyBorder="1" applyAlignment="1">
      <alignment horizontal="right" vertical="center"/>
    </xf>
    <xf numFmtId="43" fontId="15" fillId="0" borderId="5" xfId="1" applyFont="1" applyBorder="1" applyAlignment="1">
      <alignment horizontal="right" vertical="center"/>
    </xf>
    <xf numFmtId="43" fontId="15" fillId="0" borderId="22" xfId="1" applyFont="1" applyBorder="1" applyAlignment="1">
      <alignment horizontal="right" vertical="center"/>
    </xf>
    <xf numFmtId="43" fontId="15" fillId="0" borderId="28" xfId="1" applyFont="1" applyBorder="1" applyAlignment="1">
      <alignment horizontal="right"/>
    </xf>
    <xf numFmtId="43" fontId="15" fillId="0" borderId="31" xfId="1" applyFont="1" applyBorder="1"/>
    <xf numFmtId="43" fontId="15" fillId="0" borderId="15" xfId="1" applyFont="1" applyBorder="1"/>
    <xf numFmtId="43" fontId="15" fillId="0" borderId="14" xfId="1" applyFont="1" applyBorder="1"/>
    <xf numFmtId="43" fontId="15" fillId="0" borderId="0" xfId="1" applyFont="1"/>
    <xf numFmtId="43" fontId="15" fillId="0" borderId="1" xfId="1" applyFont="1" applyBorder="1"/>
    <xf numFmtId="43" fontId="15" fillId="0" borderId="4" xfId="1" applyFont="1" applyBorder="1" applyAlignment="1">
      <alignment horizontal="right" vertical="center"/>
    </xf>
    <xf numFmtId="43" fontId="15" fillId="0" borderId="15" xfId="1" applyFont="1" applyBorder="1" applyAlignment="1">
      <alignment vertical="center"/>
    </xf>
    <xf numFmtId="43" fontId="15" fillId="0" borderId="14" xfId="1" applyFont="1" applyBorder="1" applyAlignment="1">
      <alignment vertical="center"/>
    </xf>
    <xf numFmtId="43" fontId="15" fillId="0" borderId="33" xfId="1" applyFont="1" applyBorder="1"/>
    <xf numFmtId="43" fontId="15" fillId="0" borderId="25" xfId="1" applyFont="1" applyBorder="1"/>
    <xf numFmtId="43" fontId="15" fillId="0" borderId="23" xfId="1" applyFont="1" applyBorder="1" applyAlignment="1">
      <alignment horizontal="right"/>
    </xf>
    <xf numFmtId="43" fontId="15" fillId="0" borderId="26" xfId="1" applyFont="1" applyBorder="1"/>
    <xf numFmtId="43" fontId="15" fillId="0" borderId="34" xfId="1" applyFont="1" applyBorder="1"/>
    <xf numFmtId="43" fontId="15" fillId="0" borderId="36" xfId="1" applyFont="1" applyBorder="1"/>
    <xf numFmtId="43" fontId="15" fillId="0" borderId="0" xfId="1" applyFont="1" applyAlignment="1">
      <alignment horizontal="right" vertical="center"/>
    </xf>
    <xf numFmtId="43" fontId="15" fillId="0" borderId="23" xfId="1" applyFont="1" applyBorder="1" applyAlignment="1">
      <alignment horizontal="right" vertical="center"/>
    </xf>
    <xf numFmtId="43" fontId="15" fillId="0" borderId="6" xfId="1" applyFont="1" applyBorder="1"/>
    <xf numFmtId="43" fontId="15" fillId="0" borderId="6" xfId="1" applyFont="1" applyBorder="1" applyAlignment="1">
      <alignment vertical="center"/>
    </xf>
    <xf numFmtId="43" fontId="15" fillId="0" borderId="6" xfId="1" applyFont="1" applyBorder="1" applyAlignment="1">
      <alignment horizontal="right" vertical="center"/>
    </xf>
    <xf numFmtId="43" fontId="15" fillId="14" borderId="28" xfId="1" applyFont="1" applyFill="1" applyBorder="1"/>
    <xf numFmtId="43" fontId="15" fillId="14" borderId="5" xfId="1" applyFont="1" applyFill="1" applyBorder="1"/>
    <xf numFmtId="43" fontId="15" fillId="14" borderId="6" xfId="1" applyFont="1" applyFill="1" applyBorder="1"/>
    <xf numFmtId="43" fontId="15" fillId="14" borderId="4" xfId="1" applyFont="1" applyFill="1" applyBorder="1"/>
    <xf numFmtId="43" fontId="15" fillId="14" borderId="32" xfId="1" applyFont="1" applyFill="1" applyBorder="1"/>
    <xf numFmtId="43" fontId="15" fillId="14" borderId="25" xfId="1" applyFont="1" applyFill="1" applyBorder="1"/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Alignment="1">
      <alignment horizontal="right"/>
    </xf>
    <xf numFmtId="0" fontId="15" fillId="0" borderId="0" xfId="0" applyFont="1" applyAlignment="1">
      <alignment horizontal="right" vertical="center"/>
    </xf>
    <xf numFmtId="17" fontId="2" fillId="0" borderId="1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22" fillId="20" borderId="1" xfId="1" applyNumberFormat="1" applyFont="1" applyFill="1" applyBorder="1" applyAlignment="1">
      <alignment wrapText="1"/>
    </xf>
    <xf numFmtId="0" fontId="25" fillId="20" borderId="1" xfId="1" applyNumberFormat="1" applyFont="1" applyFill="1" applyBorder="1" applyAlignment="1"/>
    <xf numFmtId="0" fontId="25" fillId="20" borderId="3" xfId="0" applyFont="1" applyFill="1" applyBorder="1"/>
    <xf numFmtId="164" fontId="22" fillId="20" borderId="11" xfId="1" applyNumberFormat="1" applyFont="1" applyFill="1" applyBorder="1" applyAlignment="1">
      <alignment vertical="top" wrapText="1"/>
    </xf>
    <xf numFmtId="164" fontId="22" fillId="20" borderId="1" xfId="1" applyNumberFormat="1" applyFont="1" applyFill="1" applyBorder="1" applyAlignment="1">
      <alignment vertical="top" wrapText="1"/>
    </xf>
    <xf numFmtId="1" fontId="22" fillId="20" borderId="1" xfId="1" applyNumberFormat="1" applyFont="1" applyFill="1" applyBorder="1" applyAlignment="1">
      <alignment vertical="top" wrapText="1"/>
    </xf>
    <xf numFmtId="164" fontId="22" fillId="20" borderId="1" xfId="1" applyNumberFormat="1" applyFont="1" applyFill="1" applyBorder="1" applyAlignment="1">
      <alignment vertical="top"/>
    </xf>
    <xf numFmtId="1" fontId="22" fillId="20" borderId="1" xfId="1" applyNumberFormat="1" applyFont="1" applyFill="1" applyBorder="1" applyAlignment="1"/>
    <xf numFmtId="1" fontId="22" fillId="20" borderId="1" xfId="0" applyNumberFormat="1" applyFont="1" applyFill="1" applyBorder="1"/>
    <xf numFmtId="1" fontId="22" fillId="20" borderId="1" xfId="1" applyNumberFormat="1" applyFont="1" applyFill="1" applyBorder="1" applyAlignment="1">
      <alignment wrapText="1"/>
    </xf>
    <xf numFmtId="1" fontId="25" fillId="20" borderId="1" xfId="1" applyNumberFormat="1" applyFont="1" applyFill="1" applyBorder="1" applyAlignment="1"/>
    <xf numFmtId="1" fontId="25" fillId="20" borderId="3" xfId="0" applyNumberFormat="1" applyFont="1" applyFill="1" applyBorder="1"/>
    <xf numFmtId="165" fontId="22" fillId="0" borderId="1" xfId="0" applyNumberFormat="1" applyFont="1" applyBorder="1" applyAlignment="1">
      <alignment vertical="top"/>
    </xf>
    <xf numFmtId="164" fontId="22" fillId="20" borderId="1" xfId="1" applyNumberFormat="1" applyFont="1" applyFill="1" applyBorder="1" applyAlignment="1"/>
    <xf numFmtId="164" fontId="22" fillId="0" borderId="1" xfId="1" applyNumberFormat="1" applyFont="1" applyBorder="1" applyAlignment="1"/>
    <xf numFmtId="164" fontId="22" fillId="20" borderId="1" xfId="0" applyNumberFormat="1" applyFont="1" applyFill="1" applyBorder="1"/>
    <xf numFmtId="0" fontId="22" fillId="20" borderId="11" xfId="1" applyNumberFormat="1" applyFont="1" applyFill="1" applyBorder="1" applyAlignment="1">
      <alignment vertical="top" wrapText="1"/>
    </xf>
    <xf numFmtId="0" fontId="22" fillId="20" borderId="1" xfId="1" applyNumberFormat="1" applyFont="1" applyFill="1" applyBorder="1" applyAlignment="1">
      <alignment vertical="top" wrapText="1"/>
    </xf>
    <xf numFmtId="0" fontId="22" fillId="20" borderId="1" xfId="1" applyNumberFormat="1" applyFont="1" applyFill="1" applyBorder="1" applyAlignment="1">
      <alignment vertical="top"/>
    </xf>
    <xf numFmtId="0" fontId="22" fillId="20" borderId="1" xfId="1" applyNumberFormat="1" applyFont="1" applyFill="1" applyBorder="1" applyAlignment="1"/>
    <xf numFmtId="0" fontId="22" fillId="20" borderId="1" xfId="0" applyFont="1" applyFill="1" applyBorder="1"/>
    <xf numFmtId="1" fontId="22" fillId="20" borderId="11" xfId="1" applyNumberFormat="1" applyFont="1" applyFill="1" applyBorder="1" applyAlignment="1">
      <alignment vertical="top" wrapText="1"/>
    </xf>
    <xf numFmtId="1" fontId="22" fillId="20" borderId="1" xfId="1" applyNumberFormat="1" applyFont="1" applyFill="1" applyBorder="1" applyAlignment="1">
      <alignment vertical="top"/>
    </xf>
    <xf numFmtId="164" fontId="25" fillId="20" borderId="1" xfId="1" applyNumberFormat="1" applyFont="1" applyFill="1" applyBorder="1" applyAlignment="1"/>
    <xf numFmtId="1" fontId="26" fillId="15" borderId="1" xfId="1" applyNumberFormat="1" applyFont="1" applyFill="1" applyBorder="1" applyAlignment="1">
      <alignment wrapText="1"/>
    </xf>
    <xf numFmtId="1" fontId="26" fillId="15" borderId="1" xfId="1" applyNumberFormat="1" applyFont="1" applyFill="1" applyBorder="1" applyAlignment="1"/>
    <xf numFmtId="1" fontId="26" fillId="15" borderId="3" xfId="0" applyNumberFormat="1" applyFont="1" applyFill="1" applyBorder="1"/>
    <xf numFmtId="164" fontId="15" fillId="15" borderId="11" xfId="1" applyNumberFormat="1" applyFont="1" applyFill="1" applyBorder="1" applyAlignment="1">
      <alignment wrapText="1"/>
    </xf>
    <xf numFmtId="164" fontId="15" fillId="15" borderId="1" xfId="1" applyNumberFormat="1" applyFont="1" applyFill="1" applyBorder="1" applyAlignment="1">
      <alignment wrapText="1"/>
    </xf>
    <xf numFmtId="164" fontId="15" fillId="15" borderId="1" xfId="1" applyNumberFormat="1" applyFont="1" applyFill="1" applyBorder="1" applyAlignment="1"/>
    <xf numFmtId="164" fontId="26" fillId="15" borderId="1" xfId="1" applyNumberFormat="1" applyFont="1" applyFill="1" applyBorder="1" applyAlignment="1">
      <alignment wrapText="1"/>
    </xf>
    <xf numFmtId="1" fontId="26" fillId="15" borderId="1" xfId="0" applyNumberFormat="1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4" fillId="14" borderId="4" xfId="0" applyFont="1" applyFill="1" applyBorder="1" applyAlignment="1">
      <alignment horizontal="center"/>
    </xf>
    <xf numFmtId="0" fontId="14" fillId="14" borderId="5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14" fillId="12" borderId="24" xfId="0" applyFont="1" applyFill="1" applyBorder="1" applyAlignment="1">
      <alignment horizontal="center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5" fillId="12" borderId="22" xfId="0" applyFont="1" applyFill="1" applyBorder="1" applyAlignment="1">
      <alignment horizontal="center" vertical="center" wrapText="1"/>
    </xf>
    <xf numFmtId="0" fontId="15" fillId="12" borderId="25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center" vertical="center" wrapText="1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15" fillId="10" borderId="25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horizontal="center" vertical="center" wrapText="1"/>
    </xf>
    <xf numFmtId="0" fontId="15" fillId="10" borderId="25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6">
    <cellStyle name="Comma" xfId="1" builtinId="3"/>
    <cellStyle name="Comma 2" xfId="5" xr:uid="{D1D08154-F184-4BF6-900C-AC3D763739C3}"/>
    <cellStyle name="Millares 5" xfId="4" xr:uid="{F86FDAAB-404D-454F-87C9-4C21D2437F7D}"/>
    <cellStyle name="Normal" xfId="0" builtinId="0"/>
    <cellStyle name="Normal 2" xfId="2" xr:uid="{6B1A17FB-1EEC-4C2A-8EB9-3331B8423260}"/>
    <cellStyle name="Normal 5 2" xfId="3" xr:uid="{4872DA53-2371-4ACC-A4C7-3D5B02948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[2]SIEMBRA!$E$30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[2]SIEMBRA!$E$50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[2]SIEMBRA!$E$71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[2]SIEMBRA!$E$93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[2]SIEMBRA!$E$94:$E$101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0</xdr:row>
      <xdr:rowOff>30480</xdr:rowOff>
    </xdr:from>
    <xdr:to>
      <xdr:col>6</xdr:col>
      <xdr:colOff>278752</xdr:colOff>
      <xdr:row>2</xdr:row>
      <xdr:rowOff>129540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1701630D-5152-4D7D-A2A1-850917E3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30480"/>
          <a:ext cx="2549512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225519</xdr:colOff>
      <xdr:row>0</xdr:row>
      <xdr:rowOff>15545</xdr:rowOff>
    </xdr:from>
    <xdr:to>
      <xdr:col>7</xdr:col>
      <xdr:colOff>800051</xdr:colOff>
      <xdr:row>2</xdr:row>
      <xdr:rowOff>107141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BAC42800-5013-4E50-9C28-2613E1DE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7621" y="15545"/>
          <a:ext cx="2549512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525780</xdr:colOff>
      <xdr:row>0</xdr:row>
      <xdr:rowOff>152400</xdr:rowOff>
    </xdr:from>
    <xdr:to>
      <xdr:col>15</xdr:col>
      <xdr:colOff>693420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5E4E3-333E-41E8-960C-9939C71E8E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480" y="152400"/>
          <a:ext cx="3985260" cy="6934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655320</xdr:colOff>
      <xdr:row>0</xdr:row>
      <xdr:rowOff>15241</xdr:rowOff>
    </xdr:from>
    <xdr:to>
      <xdr:col>7</xdr:col>
      <xdr:colOff>652132</xdr:colOff>
      <xdr:row>3</xdr:row>
      <xdr:rowOff>68581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95A76F01-12B0-402F-9901-9183786E8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5241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8</xdr:col>
      <xdr:colOff>172072</xdr:colOff>
      <xdr:row>3</xdr:row>
      <xdr:rowOff>30480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56F85CC9-DB01-4CFA-A12B-10185391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920" y="0"/>
          <a:ext cx="2549512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2260588</xdr:colOff>
      <xdr:row>0</xdr:row>
      <xdr:rowOff>25399</xdr:rowOff>
    </xdr:from>
    <xdr:to>
      <xdr:col>2</xdr:col>
      <xdr:colOff>187300</xdr:colOff>
      <xdr:row>3</xdr:row>
      <xdr:rowOff>33866</xdr:rowOff>
    </xdr:to>
    <xdr:pic>
      <xdr:nvPicPr>
        <xdr:cNvPr id="2" name="Imagen 1" descr="logo indocafe transp">
          <a:extLst>
            <a:ext uri="{FF2B5EF4-FFF2-40B4-BE49-F238E27FC236}">
              <a16:creationId xmlns:a16="http://schemas.microsoft.com/office/drawing/2014/main" id="{715FEB6E-7499-484D-98B8-73D33E673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455" y="25399"/>
          <a:ext cx="2549512" cy="567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aul_khkklac/Desktop/Reg.%20Central,%20Nov.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ont/Desktop/INFORMES%20Y%20DOCUMENTO2022/INFORMES%20DIRECCION%20TECNICA/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. Central"/>
    </sheetNames>
    <sheetDataSet>
      <sheetData sheetId="0" refreshError="1">
        <row r="11">
          <cell r="K11">
            <v>458</v>
          </cell>
          <cell r="L11">
            <v>687</v>
          </cell>
        </row>
        <row r="12">
          <cell r="K12">
            <v>4756</v>
          </cell>
          <cell r="L12">
            <v>10231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sheetPr>
    <pageSetUpPr fitToPage="1"/>
  </sheetPr>
  <dimension ref="A4:M20"/>
  <sheetViews>
    <sheetView tabSelected="1" workbookViewId="0">
      <selection activeCell="C20" sqref="C20"/>
    </sheetView>
  </sheetViews>
  <sheetFormatPr defaultColWidth="11.5546875" defaultRowHeight="14.4" x14ac:dyDescent="0.3"/>
  <cols>
    <col min="1" max="2" width="15.21875" customWidth="1"/>
    <col min="3" max="3" width="16" customWidth="1"/>
    <col min="7" max="7" width="15.21875" customWidth="1"/>
  </cols>
  <sheetData>
    <row r="4" spans="1:13" x14ac:dyDescent="0.3">
      <c r="A4" s="264" t="s">
        <v>34</v>
      </c>
      <c r="B4" s="264"/>
      <c r="C4" s="264"/>
      <c r="D4" s="264"/>
      <c r="E4" s="264"/>
      <c r="F4" s="264"/>
      <c r="G4" s="264"/>
      <c r="H4" s="264"/>
      <c r="I4" s="264"/>
      <c r="J4" s="264"/>
    </row>
    <row r="5" spans="1:13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3" x14ac:dyDescent="0.3">
      <c r="A6" s="58" t="s">
        <v>36</v>
      </c>
      <c r="B6" s="58"/>
      <c r="C6" s="58"/>
      <c r="D6" s="58"/>
      <c r="E6" s="58"/>
      <c r="F6" s="58"/>
      <c r="G6" s="58"/>
      <c r="H6" s="58"/>
      <c r="I6" s="58"/>
      <c r="J6" s="58"/>
    </row>
    <row r="7" spans="1:13" ht="27.6" x14ac:dyDescent="0.3">
      <c r="A7" s="2" t="s">
        <v>1</v>
      </c>
      <c r="B7" s="3" t="s">
        <v>2</v>
      </c>
      <c r="C7" s="4" t="s">
        <v>3</v>
      </c>
      <c r="D7" s="5" t="s">
        <v>4</v>
      </c>
      <c r="E7" s="6" t="s">
        <v>5</v>
      </c>
      <c r="F7" s="7" t="s">
        <v>6</v>
      </c>
      <c r="G7" s="8" t="s">
        <v>7</v>
      </c>
      <c r="H7" s="5" t="s">
        <v>4</v>
      </c>
      <c r="I7" s="6" t="s">
        <v>5</v>
      </c>
      <c r="J7" s="9" t="s">
        <v>6</v>
      </c>
    </row>
    <row r="8" spans="1:13" ht="15.6" x14ac:dyDescent="0.3">
      <c r="A8" s="12" t="s">
        <v>11</v>
      </c>
      <c r="B8" s="36">
        <v>72190</v>
      </c>
      <c r="C8" s="37">
        <v>100</v>
      </c>
      <c r="D8" s="37">
        <v>3</v>
      </c>
      <c r="E8" s="37">
        <v>0</v>
      </c>
      <c r="F8" s="37">
        <f t="shared" ref="F8:F13" si="0">SUM(D8:E8)</f>
        <v>3</v>
      </c>
      <c r="G8" s="37">
        <v>450</v>
      </c>
      <c r="H8" s="37">
        <v>18</v>
      </c>
      <c r="I8" s="37">
        <v>1</v>
      </c>
      <c r="J8" s="37">
        <f t="shared" ref="J8:J15" si="1">SUM(H8:I8)</f>
        <v>19</v>
      </c>
    </row>
    <row r="9" spans="1:13" ht="15.6" x14ac:dyDescent="0.3">
      <c r="A9" s="10" t="s">
        <v>8</v>
      </c>
      <c r="B9" s="37">
        <v>4000</v>
      </c>
      <c r="C9" s="37">
        <v>16</v>
      </c>
      <c r="D9" s="37">
        <v>2</v>
      </c>
      <c r="E9" s="37">
        <v>0</v>
      </c>
      <c r="F9" s="37">
        <f t="shared" si="0"/>
        <v>2</v>
      </c>
      <c r="G9" s="37">
        <v>0</v>
      </c>
      <c r="H9" s="37">
        <v>0</v>
      </c>
      <c r="I9" s="37">
        <v>0</v>
      </c>
      <c r="J9" s="37">
        <f t="shared" si="1"/>
        <v>0</v>
      </c>
    </row>
    <row r="10" spans="1:13" ht="15.6" x14ac:dyDescent="0.3">
      <c r="A10" s="11" t="s">
        <v>10</v>
      </c>
      <c r="B10" s="37">
        <v>14600</v>
      </c>
      <c r="C10" s="37">
        <v>20</v>
      </c>
      <c r="D10" s="37">
        <v>1</v>
      </c>
      <c r="E10" s="37">
        <v>0</v>
      </c>
      <c r="F10" s="37">
        <f t="shared" si="0"/>
        <v>1</v>
      </c>
      <c r="G10" s="37">
        <v>28</v>
      </c>
      <c r="H10" s="37">
        <v>1</v>
      </c>
      <c r="I10" s="37">
        <v>1</v>
      </c>
      <c r="J10" s="37">
        <f t="shared" si="1"/>
        <v>2</v>
      </c>
      <c r="M10" t="s">
        <v>15</v>
      </c>
    </row>
    <row r="11" spans="1:13" ht="15.6" x14ac:dyDescent="0.3">
      <c r="A11" s="11" t="s">
        <v>9</v>
      </c>
      <c r="B11" s="37">
        <v>3500</v>
      </c>
      <c r="C11" s="37">
        <v>13</v>
      </c>
      <c r="D11" s="37">
        <v>2</v>
      </c>
      <c r="E11" s="37">
        <v>0</v>
      </c>
      <c r="F11" s="37">
        <f t="shared" si="0"/>
        <v>2</v>
      </c>
      <c r="G11" s="37">
        <v>0</v>
      </c>
      <c r="H11" s="37">
        <v>0</v>
      </c>
      <c r="I11" s="37">
        <v>0</v>
      </c>
      <c r="J11" s="37">
        <f t="shared" si="1"/>
        <v>0</v>
      </c>
      <c r="L11" t="s">
        <v>15</v>
      </c>
    </row>
    <row r="12" spans="1:13" ht="15.6" x14ac:dyDescent="0.3">
      <c r="A12" s="12" t="s">
        <v>26</v>
      </c>
      <c r="B12" s="37">
        <v>21750</v>
      </c>
      <c r="C12" s="37">
        <v>0</v>
      </c>
      <c r="D12" s="37">
        <v>0</v>
      </c>
      <c r="E12" s="37">
        <v>0</v>
      </c>
      <c r="F12" s="37">
        <f t="shared" si="0"/>
        <v>0</v>
      </c>
      <c r="G12" s="37">
        <v>88</v>
      </c>
      <c r="H12" s="37">
        <v>8</v>
      </c>
      <c r="I12" s="37">
        <v>1</v>
      </c>
      <c r="J12" s="37">
        <f t="shared" si="1"/>
        <v>9</v>
      </c>
      <c r="L12" t="s">
        <v>15</v>
      </c>
    </row>
    <row r="13" spans="1:13" ht="15.6" x14ac:dyDescent="0.3">
      <c r="A13" s="12" t="s">
        <v>13</v>
      </c>
      <c r="B13" s="37">
        <v>3500</v>
      </c>
      <c r="C13" s="37">
        <v>0</v>
      </c>
      <c r="D13" s="37">
        <v>0</v>
      </c>
      <c r="E13" s="37">
        <v>0</v>
      </c>
      <c r="F13" s="37">
        <f t="shared" si="0"/>
        <v>0</v>
      </c>
      <c r="G13" s="37">
        <v>14</v>
      </c>
      <c r="H13" s="37">
        <v>3</v>
      </c>
      <c r="I13" s="37">
        <v>0</v>
      </c>
      <c r="J13" s="37">
        <f t="shared" si="1"/>
        <v>3</v>
      </c>
    </row>
    <row r="14" spans="1:13" ht="15.6" x14ac:dyDescent="0.3">
      <c r="A14" s="12" t="s">
        <v>14</v>
      </c>
      <c r="B14" s="37">
        <v>0</v>
      </c>
      <c r="C14" s="37">
        <v>0</v>
      </c>
      <c r="D14" s="37">
        <v>0</v>
      </c>
      <c r="E14" s="37">
        <v>0</v>
      </c>
      <c r="F14" s="37">
        <f>SUM(D14:E14)</f>
        <v>0</v>
      </c>
      <c r="G14" s="37">
        <v>0</v>
      </c>
      <c r="H14" s="37">
        <v>0</v>
      </c>
      <c r="I14" s="37">
        <v>0</v>
      </c>
      <c r="J14" s="37">
        <f t="shared" si="1"/>
        <v>0</v>
      </c>
      <c r="L14" t="s">
        <v>15</v>
      </c>
    </row>
    <row r="15" spans="1:13" ht="15.6" x14ac:dyDescent="0.3">
      <c r="A15" s="12" t="s">
        <v>12</v>
      </c>
      <c r="B15" s="37">
        <v>191070</v>
      </c>
      <c r="C15" s="37">
        <v>181</v>
      </c>
      <c r="D15" s="37">
        <v>13</v>
      </c>
      <c r="E15" s="37">
        <v>4</v>
      </c>
      <c r="F15" s="37">
        <f>SUM(D15:E15)</f>
        <v>17</v>
      </c>
      <c r="G15" s="37">
        <v>689.24</v>
      </c>
      <c r="H15" s="37">
        <v>39</v>
      </c>
      <c r="I15" s="37">
        <v>11</v>
      </c>
      <c r="J15" s="37">
        <f t="shared" si="1"/>
        <v>50</v>
      </c>
    </row>
    <row r="16" spans="1:13" s="64" customFormat="1" ht="17.399999999999999" x14ac:dyDescent="0.3">
      <c r="A16" s="13" t="s">
        <v>6</v>
      </c>
      <c r="B16" s="81">
        <f>+B8+B9+B10+B11+B12+B13+B14+B15</f>
        <v>310610</v>
      </c>
      <c r="C16" s="81">
        <f>+C8+C9+C10+C11+C12+C13+C14+C15</f>
        <v>330</v>
      </c>
      <c r="D16" s="81">
        <f>SUM(D8:D15)</f>
        <v>21</v>
      </c>
      <c r="E16" s="81">
        <f>SUM(E9:E15)</f>
        <v>4</v>
      </c>
      <c r="F16" s="81">
        <f t="shared" ref="F16:I16" si="2">+F8+F9+F10+F11+F12+F13+F14+F15</f>
        <v>25</v>
      </c>
      <c r="G16" s="81">
        <f t="shared" si="2"/>
        <v>1269.24</v>
      </c>
      <c r="H16" s="81">
        <f t="shared" si="2"/>
        <v>69</v>
      </c>
      <c r="I16" s="81">
        <f t="shared" si="2"/>
        <v>14</v>
      </c>
      <c r="J16" s="81">
        <f t="shared" ref="J16" si="3">+J8+J9+J10+J11+J12+J13+J14+J15</f>
        <v>83</v>
      </c>
    </row>
    <row r="18" spans="5:12" x14ac:dyDescent="0.3">
      <c r="F18" t="s">
        <v>15</v>
      </c>
      <c r="L18" t="s">
        <v>15</v>
      </c>
    </row>
    <row r="19" spans="5:12" x14ac:dyDescent="0.3">
      <c r="F19" t="s">
        <v>15</v>
      </c>
    </row>
    <row r="20" spans="5:12" x14ac:dyDescent="0.3">
      <c r="E20" t="s">
        <v>15</v>
      </c>
    </row>
  </sheetData>
  <mergeCells count="1">
    <mergeCell ref="A4:J4"/>
  </mergeCells>
  <printOptions horizontalCentered="1" verticalCentered="1"/>
  <pageMargins left="0.25" right="0.25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sheetPr>
    <pageSetUpPr fitToPage="1"/>
  </sheetPr>
  <dimension ref="A3:O44"/>
  <sheetViews>
    <sheetView zoomScale="98" zoomScaleNormal="98" workbookViewId="0">
      <selection activeCell="A29" sqref="A29:XFD29"/>
    </sheetView>
  </sheetViews>
  <sheetFormatPr defaultColWidth="11.5546875" defaultRowHeight="14.4" x14ac:dyDescent="0.3"/>
  <cols>
    <col min="1" max="1" width="15" customWidth="1"/>
    <col min="2" max="2" width="16.77734375" customWidth="1"/>
    <col min="4" max="4" width="18.21875" customWidth="1"/>
    <col min="5" max="5" width="5.6640625" customWidth="1"/>
    <col min="6" max="7" width="11.5546875" customWidth="1"/>
    <col min="8" max="8" width="15.33203125" customWidth="1"/>
    <col min="9" max="9" width="11.5546875" customWidth="1"/>
    <col min="10" max="10" width="10.21875" style="1" customWidth="1"/>
    <col min="11" max="11" width="12.6640625" customWidth="1"/>
    <col min="12" max="12" width="27" customWidth="1"/>
  </cols>
  <sheetData>
    <row r="3" spans="1:15" x14ac:dyDescent="0.3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5" x14ac:dyDescent="0.3">
      <c r="A4" s="265" t="s">
        <v>37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5" ht="15" thickBot="1" x14ac:dyDescent="0.35">
      <c r="A5" s="59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</row>
    <row r="6" spans="1:15" ht="33" customHeight="1" thickBot="1" x14ac:dyDescent="0.35">
      <c r="A6" s="266" t="s">
        <v>16</v>
      </c>
      <c r="B6" s="267"/>
      <c r="C6" s="267"/>
      <c r="D6" s="268"/>
      <c r="E6" s="266" t="s">
        <v>0</v>
      </c>
      <c r="F6" s="267"/>
      <c r="G6" s="268"/>
      <c r="H6" s="271" t="s">
        <v>17</v>
      </c>
      <c r="I6" s="272"/>
      <c r="J6" s="273" t="s">
        <v>0</v>
      </c>
      <c r="K6" s="274"/>
      <c r="L6" s="275"/>
    </row>
    <row r="7" spans="1:15" ht="26.4" x14ac:dyDescent="0.3">
      <c r="A7" s="20" t="s">
        <v>1</v>
      </c>
      <c r="B7" s="21" t="s">
        <v>18</v>
      </c>
      <c r="C7" s="21" t="s">
        <v>19</v>
      </c>
      <c r="D7" s="21" t="s">
        <v>20</v>
      </c>
      <c r="E7" s="22" t="s">
        <v>4</v>
      </c>
      <c r="F7" s="23" t="s">
        <v>5</v>
      </c>
      <c r="G7" s="21" t="s">
        <v>6</v>
      </c>
      <c r="H7" s="21" t="s">
        <v>21</v>
      </c>
      <c r="I7" s="24" t="s">
        <v>22</v>
      </c>
      <c r="J7" s="22" t="s">
        <v>4</v>
      </c>
      <c r="K7" s="23" t="s">
        <v>5</v>
      </c>
      <c r="L7" s="21" t="s">
        <v>6</v>
      </c>
    </row>
    <row r="8" spans="1:15" x14ac:dyDescent="0.3">
      <c r="A8" s="25" t="s">
        <v>11</v>
      </c>
      <c r="B8" s="62">
        <v>1032</v>
      </c>
      <c r="C8" s="62">
        <v>26</v>
      </c>
      <c r="D8" s="62">
        <v>1032</v>
      </c>
      <c r="E8" s="62">
        <v>26</v>
      </c>
      <c r="F8" s="62">
        <v>0</v>
      </c>
      <c r="G8" s="62">
        <f>SUM(E8:F8)</f>
        <v>26</v>
      </c>
      <c r="H8" s="62">
        <v>0</v>
      </c>
      <c r="I8" s="62">
        <v>0</v>
      </c>
      <c r="J8" s="62">
        <v>0</v>
      </c>
      <c r="K8" s="62">
        <v>0</v>
      </c>
      <c r="L8" s="62">
        <f>SUM(J8:K8)</f>
        <v>0</v>
      </c>
    </row>
    <row r="9" spans="1:15" x14ac:dyDescent="0.3">
      <c r="A9" s="26" t="s">
        <v>8</v>
      </c>
      <c r="B9" s="62">
        <v>313</v>
      </c>
      <c r="C9" s="62">
        <v>23</v>
      </c>
      <c r="D9" s="62">
        <v>313</v>
      </c>
      <c r="E9" s="62">
        <v>21</v>
      </c>
      <c r="F9" s="62">
        <v>2</v>
      </c>
      <c r="G9" s="62">
        <f t="shared" ref="G9:G15" si="0">SUM(E9:F9)</f>
        <v>23</v>
      </c>
      <c r="H9" s="62">
        <v>0</v>
      </c>
      <c r="I9" s="62">
        <v>0</v>
      </c>
      <c r="J9" s="62">
        <v>0</v>
      </c>
      <c r="K9" s="62">
        <v>0</v>
      </c>
      <c r="L9" s="62">
        <f t="shared" ref="L9:L15" si="1">SUM(J9:K9)</f>
        <v>0</v>
      </c>
    </row>
    <row r="10" spans="1:15" x14ac:dyDescent="0.3">
      <c r="A10" s="27" t="s">
        <v>10</v>
      </c>
      <c r="B10" s="62">
        <v>3551</v>
      </c>
      <c r="C10" s="62">
        <v>189</v>
      </c>
      <c r="D10" s="62">
        <v>5949</v>
      </c>
      <c r="E10" s="62">
        <v>170</v>
      </c>
      <c r="F10" s="62">
        <v>19</v>
      </c>
      <c r="G10" s="62">
        <f t="shared" si="0"/>
        <v>189</v>
      </c>
      <c r="H10" s="62">
        <v>0</v>
      </c>
      <c r="I10" s="62">
        <v>0</v>
      </c>
      <c r="J10" s="62">
        <v>0</v>
      </c>
      <c r="K10" s="62">
        <v>0</v>
      </c>
      <c r="L10" s="62">
        <f t="shared" si="1"/>
        <v>0</v>
      </c>
    </row>
    <row r="11" spans="1:15" x14ac:dyDescent="0.3">
      <c r="A11" s="27" t="s">
        <v>9</v>
      </c>
      <c r="B11" s="62">
        <v>1209</v>
      </c>
      <c r="C11" s="62">
        <v>36</v>
      </c>
      <c r="D11" s="62">
        <v>1209</v>
      </c>
      <c r="E11" s="62">
        <v>36</v>
      </c>
      <c r="F11" s="62">
        <v>0</v>
      </c>
      <c r="G11" s="62">
        <f t="shared" si="0"/>
        <v>36</v>
      </c>
      <c r="H11" s="62">
        <v>0</v>
      </c>
      <c r="I11" s="62">
        <v>0</v>
      </c>
      <c r="J11" s="62">
        <v>0</v>
      </c>
      <c r="K11" s="62">
        <v>0</v>
      </c>
      <c r="L11" s="62">
        <f t="shared" si="1"/>
        <v>0</v>
      </c>
      <c r="O11" t="s">
        <v>15</v>
      </c>
    </row>
    <row r="12" spans="1:15" x14ac:dyDescent="0.3">
      <c r="A12" s="25" t="s">
        <v>26</v>
      </c>
      <c r="B12" s="62">
        <v>265</v>
      </c>
      <c r="C12" s="62">
        <v>10</v>
      </c>
      <c r="D12" s="62">
        <v>265</v>
      </c>
      <c r="E12" s="62">
        <v>10</v>
      </c>
      <c r="F12" s="62">
        <v>0</v>
      </c>
      <c r="G12" s="62">
        <f t="shared" si="0"/>
        <v>10</v>
      </c>
      <c r="H12" s="62">
        <v>0</v>
      </c>
      <c r="I12" s="62">
        <v>0</v>
      </c>
      <c r="J12" s="62">
        <v>0</v>
      </c>
      <c r="K12" s="62">
        <v>0</v>
      </c>
      <c r="L12" s="62">
        <f t="shared" si="1"/>
        <v>0</v>
      </c>
      <c r="M12" t="s">
        <v>15</v>
      </c>
      <c r="N12" t="s">
        <v>15</v>
      </c>
    </row>
    <row r="13" spans="1:15" x14ac:dyDescent="0.3">
      <c r="A13" s="25" t="s">
        <v>13</v>
      </c>
      <c r="B13" s="62">
        <v>0</v>
      </c>
      <c r="C13" s="62">
        <v>0</v>
      </c>
      <c r="D13" s="62">
        <v>0</v>
      </c>
      <c r="E13" s="62">
        <v>0</v>
      </c>
      <c r="F13" s="62">
        <v>0</v>
      </c>
      <c r="G13" s="62">
        <f t="shared" si="0"/>
        <v>0</v>
      </c>
      <c r="H13" s="62">
        <v>0</v>
      </c>
      <c r="I13" s="62">
        <v>0</v>
      </c>
      <c r="J13" s="62">
        <v>0</v>
      </c>
      <c r="K13" s="62">
        <v>0</v>
      </c>
      <c r="L13" s="62">
        <f t="shared" si="1"/>
        <v>0</v>
      </c>
      <c r="N13" t="s">
        <v>15</v>
      </c>
      <c r="O13" t="s">
        <v>15</v>
      </c>
    </row>
    <row r="14" spans="1:15" x14ac:dyDescent="0.3">
      <c r="A14" s="25" t="s">
        <v>14</v>
      </c>
      <c r="B14" s="62">
        <v>0</v>
      </c>
      <c r="C14" s="62">
        <v>0</v>
      </c>
      <c r="D14" s="62">
        <v>0</v>
      </c>
      <c r="E14" s="62">
        <v>0</v>
      </c>
      <c r="F14" s="62">
        <v>0</v>
      </c>
      <c r="G14" s="62">
        <f t="shared" si="0"/>
        <v>0</v>
      </c>
      <c r="H14" s="62">
        <v>0</v>
      </c>
      <c r="I14" s="62">
        <v>0</v>
      </c>
      <c r="J14" s="62">
        <v>0</v>
      </c>
      <c r="K14" s="62">
        <v>0</v>
      </c>
      <c r="L14" s="62">
        <f t="shared" si="1"/>
        <v>0</v>
      </c>
      <c r="M14" t="s">
        <v>15</v>
      </c>
      <c r="N14" t="s">
        <v>15</v>
      </c>
    </row>
    <row r="15" spans="1:15" x14ac:dyDescent="0.3">
      <c r="A15" s="25" t="s">
        <v>12</v>
      </c>
      <c r="B15" s="62">
        <v>0</v>
      </c>
      <c r="C15" s="62">
        <v>0</v>
      </c>
      <c r="D15" s="62">
        <v>0</v>
      </c>
      <c r="E15" s="62">
        <v>0</v>
      </c>
      <c r="F15" s="62">
        <v>0</v>
      </c>
      <c r="G15" s="62">
        <f t="shared" si="0"/>
        <v>0</v>
      </c>
      <c r="H15" s="62">
        <v>0</v>
      </c>
      <c r="I15" s="62">
        <v>0</v>
      </c>
      <c r="J15" s="62">
        <v>0</v>
      </c>
      <c r="K15" s="62">
        <v>0</v>
      </c>
      <c r="L15" s="62">
        <f t="shared" si="1"/>
        <v>0</v>
      </c>
    </row>
    <row r="16" spans="1:15" s="64" customFormat="1" x14ac:dyDescent="0.3">
      <c r="A16" s="28" t="s">
        <v>6</v>
      </c>
      <c r="B16" s="63">
        <f>+B8+B9+B10+B11+B12+B13+B14+B15</f>
        <v>6370</v>
      </c>
      <c r="C16" s="63">
        <f t="shared" ref="C16:G16" si="2">+C8+C9+C10+C11+C12+C13+C14+C15</f>
        <v>284</v>
      </c>
      <c r="D16" s="63">
        <f t="shared" si="2"/>
        <v>8768</v>
      </c>
      <c r="E16" s="63">
        <f t="shared" si="2"/>
        <v>263</v>
      </c>
      <c r="F16" s="63">
        <f t="shared" si="2"/>
        <v>21</v>
      </c>
      <c r="G16" s="63">
        <f t="shared" si="2"/>
        <v>284</v>
      </c>
      <c r="H16" s="63">
        <f>SUM(H8:H15)</f>
        <v>0</v>
      </c>
      <c r="I16" s="63">
        <f t="shared" ref="I16:L16" si="3">+I8+I9+I10+I11+I12+I13+I14+I15</f>
        <v>0</v>
      </c>
      <c r="J16" s="63">
        <f t="shared" si="3"/>
        <v>0</v>
      </c>
      <c r="K16" s="63">
        <f t="shared" si="3"/>
        <v>0</v>
      </c>
      <c r="L16" s="63">
        <f t="shared" si="3"/>
        <v>0</v>
      </c>
      <c r="N16" s="64" t="s">
        <v>15</v>
      </c>
    </row>
    <row r="17" spans="1:14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8"/>
      <c r="L17" s="18"/>
    </row>
    <row r="18" spans="1:14" ht="15" thickBot="1" x14ac:dyDescent="0.35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8"/>
      <c r="L18" s="18"/>
    </row>
    <row r="19" spans="1:14" ht="15" thickBot="1" x14ac:dyDescent="0.35">
      <c r="A19" s="266" t="s">
        <v>23</v>
      </c>
      <c r="B19" s="267"/>
      <c r="C19" s="268"/>
      <c r="D19" s="269" t="s">
        <v>0</v>
      </c>
      <c r="E19" s="270"/>
      <c r="F19" s="270"/>
      <c r="G19" s="18"/>
      <c r="H19" s="266" t="s">
        <v>24</v>
      </c>
      <c r="I19" s="268"/>
      <c r="J19" s="269" t="s">
        <v>0</v>
      </c>
      <c r="K19" s="270"/>
      <c r="L19" s="270"/>
    </row>
    <row r="20" spans="1:14" ht="27" thickBot="1" x14ac:dyDescent="0.35">
      <c r="A20" s="29" t="s">
        <v>1</v>
      </c>
      <c r="B20" s="30" t="s">
        <v>21</v>
      </c>
      <c r="C20" s="31" t="s">
        <v>22</v>
      </c>
      <c r="D20" s="32" t="s">
        <v>4</v>
      </c>
      <c r="E20" s="33" t="s">
        <v>5</v>
      </c>
      <c r="F20" s="9" t="s">
        <v>6</v>
      </c>
      <c r="G20" s="18"/>
      <c r="H20" s="56" t="s">
        <v>21</v>
      </c>
      <c r="I20" s="57" t="s">
        <v>22</v>
      </c>
      <c r="J20" s="32" t="s">
        <v>4</v>
      </c>
      <c r="K20" s="33" t="s">
        <v>5</v>
      </c>
      <c r="L20" s="9" t="s">
        <v>6</v>
      </c>
      <c r="N20" t="s">
        <v>15</v>
      </c>
    </row>
    <row r="21" spans="1:14" x14ac:dyDescent="0.3">
      <c r="A21" s="25" t="s">
        <v>11</v>
      </c>
      <c r="B21" s="65">
        <v>5</v>
      </c>
      <c r="C21" s="66">
        <v>1160</v>
      </c>
      <c r="D21" s="60">
        <v>5</v>
      </c>
      <c r="E21" s="60">
        <v>0</v>
      </c>
      <c r="F21" s="60">
        <f>SUM(D21:E21)</f>
        <v>5</v>
      </c>
      <c r="G21" s="67"/>
      <c r="H21" s="68">
        <v>96</v>
      </c>
      <c r="I21" s="69">
        <v>8192</v>
      </c>
      <c r="J21" s="70">
        <v>90</v>
      </c>
      <c r="K21" s="60">
        <v>6</v>
      </c>
      <c r="L21" s="60">
        <f>SUM(J21:K21)</f>
        <v>96</v>
      </c>
      <c r="N21" s="35"/>
    </row>
    <row r="22" spans="1:14" x14ac:dyDescent="0.3">
      <c r="A22" s="26" t="s">
        <v>8</v>
      </c>
      <c r="B22" s="65">
        <v>1</v>
      </c>
      <c r="C22" s="66">
        <v>50</v>
      </c>
      <c r="D22" s="66">
        <v>1</v>
      </c>
      <c r="E22" s="66">
        <v>0</v>
      </c>
      <c r="F22" s="60">
        <f t="shared" ref="F22:F28" si="4">SUM(D22:E22)</f>
        <v>1</v>
      </c>
      <c r="G22" s="67"/>
      <c r="H22" s="71">
        <v>126</v>
      </c>
      <c r="I22" s="72">
        <v>3130</v>
      </c>
      <c r="J22" s="70">
        <v>114</v>
      </c>
      <c r="K22" s="60">
        <v>14</v>
      </c>
      <c r="L22" s="60">
        <f>SUM(J22:K22)</f>
        <v>128</v>
      </c>
      <c r="N22" s="35" t="s">
        <v>15</v>
      </c>
    </row>
    <row r="23" spans="1:14" x14ac:dyDescent="0.3">
      <c r="A23" s="27" t="s">
        <v>10</v>
      </c>
      <c r="B23" s="65">
        <v>0</v>
      </c>
      <c r="C23" s="66">
        <v>0</v>
      </c>
      <c r="D23" s="73">
        <v>0</v>
      </c>
      <c r="E23" s="73">
        <v>0</v>
      </c>
      <c r="F23" s="60">
        <f t="shared" si="4"/>
        <v>0</v>
      </c>
      <c r="G23" s="67"/>
      <c r="H23" s="71">
        <v>148</v>
      </c>
      <c r="I23" s="72">
        <v>5922</v>
      </c>
      <c r="J23" s="70"/>
      <c r="K23" s="60"/>
      <c r="L23" s="60">
        <f t="shared" ref="L23:L28" si="5">SUM(J23:K23)</f>
        <v>0</v>
      </c>
      <c r="N23" t="s">
        <v>15</v>
      </c>
    </row>
    <row r="24" spans="1:14" x14ac:dyDescent="0.3">
      <c r="A24" s="27" t="s">
        <v>9</v>
      </c>
      <c r="B24" s="65">
        <v>0</v>
      </c>
      <c r="C24" s="66">
        <v>0</v>
      </c>
      <c r="D24" s="66">
        <v>0</v>
      </c>
      <c r="E24" s="66">
        <v>0</v>
      </c>
      <c r="F24" s="60">
        <f t="shared" si="4"/>
        <v>0</v>
      </c>
      <c r="G24" s="67"/>
      <c r="H24" s="71">
        <v>32</v>
      </c>
      <c r="I24" s="74">
        <v>1231</v>
      </c>
      <c r="J24" s="70"/>
      <c r="K24" s="60"/>
      <c r="L24" s="60">
        <f t="shared" si="5"/>
        <v>0</v>
      </c>
    </row>
    <row r="25" spans="1:14" x14ac:dyDescent="0.3">
      <c r="A25" s="25" t="s">
        <v>26</v>
      </c>
      <c r="B25" s="65">
        <v>1</v>
      </c>
      <c r="C25" s="66">
        <v>10</v>
      </c>
      <c r="D25" s="66">
        <v>1</v>
      </c>
      <c r="E25" s="66">
        <v>0</v>
      </c>
      <c r="F25" s="60">
        <f t="shared" si="4"/>
        <v>1</v>
      </c>
      <c r="G25" s="67"/>
      <c r="H25" s="71">
        <v>48</v>
      </c>
      <c r="I25" s="72">
        <v>1571</v>
      </c>
      <c r="J25" s="70"/>
      <c r="K25" s="60"/>
      <c r="L25" s="60">
        <f t="shared" si="5"/>
        <v>0</v>
      </c>
      <c r="N25" t="s">
        <v>15</v>
      </c>
    </row>
    <row r="26" spans="1:14" x14ac:dyDescent="0.3">
      <c r="A26" s="25" t="s">
        <v>13</v>
      </c>
      <c r="B26" s="65">
        <v>0</v>
      </c>
      <c r="C26" s="66">
        <v>0</v>
      </c>
      <c r="D26" s="73">
        <v>0</v>
      </c>
      <c r="E26" s="66">
        <v>0</v>
      </c>
      <c r="F26" s="60">
        <f t="shared" si="4"/>
        <v>0</v>
      </c>
      <c r="G26" s="67"/>
      <c r="H26" s="71">
        <v>0</v>
      </c>
      <c r="I26" s="74">
        <v>0</v>
      </c>
      <c r="J26" s="70"/>
      <c r="K26" s="61"/>
      <c r="L26" s="60">
        <f t="shared" si="5"/>
        <v>0</v>
      </c>
      <c r="N26" t="s">
        <v>15</v>
      </c>
    </row>
    <row r="27" spans="1:14" x14ac:dyDescent="0.3">
      <c r="A27" s="25" t="s">
        <v>14</v>
      </c>
      <c r="B27" s="65">
        <v>0</v>
      </c>
      <c r="C27" s="66">
        <v>0</v>
      </c>
      <c r="D27" s="66">
        <v>0</v>
      </c>
      <c r="E27" s="66">
        <v>0</v>
      </c>
      <c r="F27" s="60">
        <f t="shared" si="4"/>
        <v>0</v>
      </c>
      <c r="G27" s="67"/>
      <c r="H27" s="71">
        <v>0</v>
      </c>
      <c r="I27" s="74">
        <v>0</v>
      </c>
      <c r="J27" s="70"/>
      <c r="K27" s="60"/>
      <c r="L27" s="60">
        <f t="shared" si="5"/>
        <v>0</v>
      </c>
      <c r="M27" t="s">
        <v>15</v>
      </c>
    </row>
    <row r="28" spans="1:14" x14ac:dyDescent="0.3">
      <c r="A28" s="25" t="s">
        <v>12</v>
      </c>
      <c r="B28" s="65">
        <v>0</v>
      </c>
      <c r="C28" s="66">
        <v>0</v>
      </c>
      <c r="D28" s="66">
        <v>0</v>
      </c>
      <c r="E28" s="66">
        <v>0</v>
      </c>
      <c r="F28" s="60">
        <f t="shared" si="4"/>
        <v>0</v>
      </c>
      <c r="G28" s="67"/>
      <c r="H28" s="71">
        <v>254</v>
      </c>
      <c r="I28" s="72">
        <v>21429</v>
      </c>
      <c r="J28" s="71"/>
      <c r="K28" s="74"/>
      <c r="L28" s="60">
        <f t="shared" si="5"/>
        <v>0</v>
      </c>
    </row>
    <row r="29" spans="1:14" s="64" customFormat="1" ht="15" thickBot="1" x14ac:dyDescent="0.35">
      <c r="A29" s="28" t="s">
        <v>6</v>
      </c>
      <c r="B29" s="75">
        <f t="shared" ref="B29:F29" si="6">+B21+B22+B23+B24+B25+B26+B27+B28</f>
        <v>7</v>
      </c>
      <c r="C29" s="76">
        <f t="shared" si="6"/>
        <v>1220</v>
      </c>
      <c r="D29" s="76">
        <f t="shared" si="6"/>
        <v>7</v>
      </c>
      <c r="E29" s="76">
        <v>0</v>
      </c>
      <c r="F29" s="75">
        <f t="shared" si="6"/>
        <v>7</v>
      </c>
      <c r="G29" s="77"/>
      <c r="H29" s="78">
        <f>SUM(H21:H28)</f>
        <v>704</v>
      </c>
      <c r="I29" s="79">
        <f>SUM(I21:I28)</f>
        <v>41475</v>
      </c>
      <c r="J29" s="80">
        <f t="shared" ref="J29:L29" si="7">SUM(J21:J28)</f>
        <v>204</v>
      </c>
      <c r="K29" s="75">
        <f t="shared" si="7"/>
        <v>20</v>
      </c>
      <c r="L29" s="75">
        <f t="shared" si="7"/>
        <v>224</v>
      </c>
    </row>
    <row r="30" spans="1:14" x14ac:dyDescent="0.3">
      <c r="A30" s="18"/>
      <c r="B30" s="18"/>
      <c r="C30" s="34"/>
      <c r="D30" s="18"/>
      <c r="E30" s="18"/>
      <c r="F30" s="18"/>
      <c r="G30" s="18"/>
      <c r="H30" s="18"/>
      <c r="I30" s="18"/>
      <c r="J30" s="19"/>
      <c r="K30" s="18"/>
      <c r="L30" s="18"/>
    </row>
    <row r="31" spans="1:14" x14ac:dyDescent="0.3">
      <c r="A31" s="54"/>
      <c r="B31" s="54"/>
      <c r="C31" s="55"/>
      <c r="D31" s="54"/>
      <c r="E31" s="54"/>
      <c r="F31" s="54"/>
      <c r="G31" s="18"/>
      <c r="H31" s="18"/>
      <c r="I31" s="18"/>
      <c r="J31" s="19"/>
      <c r="K31" s="18"/>
      <c r="L31" s="18"/>
    </row>
    <row r="32" spans="1:14" ht="15.6" x14ac:dyDescent="0.3">
      <c r="A32" s="15"/>
      <c r="B32" s="15"/>
      <c r="C32" s="19" t="s">
        <v>15</v>
      </c>
      <c r="D32" s="15"/>
      <c r="E32" s="15" t="s">
        <v>15</v>
      </c>
      <c r="F32" s="15" t="s">
        <v>15</v>
      </c>
      <c r="G32" s="15"/>
      <c r="H32" s="15"/>
      <c r="I32" s="15"/>
      <c r="J32" s="17"/>
      <c r="K32" s="15"/>
      <c r="L32" s="15"/>
    </row>
    <row r="33" spans="1:12" ht="15.6" x14ac:dyDescent="0.3">
      <c r="A33" s="14" t="s">
        <v>25</v>
      </c>
      <c r="B33" s="14"/>
      <c r="C33" s="15"/>
      <c r="D33" s="15"/>
      <c r="E33" s="15"/>
      <c r="F33" s="15" t="s">
        <v>15</v>
      </c>
      <c r="G33" s="15" t="s">
        <v>15</v>
      </c>
      <c r="H33" s="15" t="s">
        <v>15</v>
      </c>
      <c r="I33" s="15"/>
      <c r="J33" s="17"/>
      <c r="K33" s="15"/>
      <c r="L33" s="15"/>
    </row>
    <row r="34" spans="1:12" ht="15.6" x14ac:dyDescent="0.3">
      <c r="A34" s="15" t="s">
        <v>35</v>
      </c>
      <c r="B34" s="15"/>
      <c r="C34" s="15"/>
      <c r="D34" s="15" t="s">
        <v>15</v>
      </c>
      <c r="E34" s="15"/>
      <c r="F34" s="15" t="s">
        <v>15</v>
      </c>
      <c r="G34" s="15" t="s">
        <v>15</v>
      </c>
      <c r="H34" s="15"/>
      <c r="I34" s="15"/>
      <c r="J34" s="17"/>
      <c r="K34" s="15"/>
      <c r="L34" s="15"/>
    </row>
    <row r="35" spans="1:12" ht="15.6" x14ac:dyDescent="0.3">
      <c r="A35" s="15"/>
      <c r="B35" s="15"/>
      <c r="C35" s="15"/>
      <c r="D35" s="15"/>
      <c r="E35" s="15"/>
      <c r="F35" s="15" t="s">
        <v>15</v>
      </c>
      <c r="G35" s="15"/>
      <c r="H35" s="15"/>
      <c r="I35" s="15"/>
      <c r="J35" s="17"/>
      <c r="K35" s="15" t="s">
        <v>15</v>
      </c>
      <c r="L35" s="15"/>
    </row>
    <row r="36" spans="1:12" ht="15.6" x14ac:dyDescent="0.3">
      <c r="D36" s="17"/>
    </row>
    <row r="37" spans="1:12" ht="15.6" x14ac:dyDescent="0.3">
      <c r="D37" s="17"/>
    </row>
    <row r="38" spans="1:12" ht="15.6" x14ac:dyDescent="0.3">
      <c r="D38" s="17"/>
    </row>
    <row r="39" spans="1:12" ht="15.6" x14ac:dyDescent="0.3">
      <c r="D39" s="17"/>
    </row>
    <row r="40" spans="1:12" ht="15.6" x14ac:dyDescent="0.3">
      <c r="D40" s="17"/>
    </row>
    <row r="41" spans="1:12" ht="15.6" x14ac:dyDescent="0.3">
      <c r="D41" s="17"/>
    </row>
    <row r="42" spans="1:12" ht="15.6" x14ac:dyDescent="0.3">
      <c r="D42" s="17"/>
    </row>
    <row r="43" spans="1:12" ht="15.6" x14ac:dyDescent="0.3">
      <c r="D43" s="17"/>
    </row>
    <row r="44" spans="1:12" ht="15.6" x14ac:dyDescent="0.3">
      <c r="D44" s="17"/>
    </row>
  </sheetData>
  <mergeCells count="10">
    <mergeCell ref="A3:L3"/>
    <mergeCell ref="A19:C19"/>
    <mergeCell ref="D19:F19"/>
    <mergeCell ref="H19:I19"/>
    <mergeCell ref="J19:L19"/>
    <mergeCell ref="A4:L4"/>
    <mergeCell ref="A6:D6"/>
    <mergeCell ref="E6:G6"/>
    <mergeCell ref="H6:I6"/>
    <mergeCell ref="J6:L6"/>
  </mergeCells>
  <printOptions horizontalCentered="1" verticalCentered="1"/>
  <pageMargins left="0.25" right="0.25" top="0.75" bottom="0.75" header="0.3" footer="0.3"/>
  <pageSetup scale="66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0E08-850B-43CE-BE14-668159645D7D}">
  <sheetPr>
    <pageSetUpPr fitToPage="1"/>
  </sheetPr>
  <dimension ref="A6:AC37"/>
  <sheetViews>
    <sheetView topLeftCell="J13" workbookViewId="0">
      <selection activeCell="A7" sqref="A7:AA7"/>
    </sheetView>
  </sheetViews>
  <sheetFormatPr defaultColWidth="8.88671875" defaultRowHeight="14.4" x14ac:dyDescent="0.3"/>
  <cols>
    <col min="1" max="1" width="7.21875" customWidth="1"/>
    <col min="2" max="2" width="14.21875" customWidth="1"/>
    <col min="3" max="3" width="15.88671875" customWidth="1"/>
    <col min="4" max="4" width="11.21875" customWidth="1"/>
    <col min="5" max="6" width="13.44140625" customWidth="1"/>
    <col min="7" max="7" width="14.109375" customWidth="1"/>
    <col min="8" max="8" width="17.21875" customWidth="1"/>
    <col min="9" max="9" width="14.6640625" customWidth="1"/>
    <col min="10" max="10" width="15.77734375" customWidth="1"/>
    <col min="11" max="11" width="9.6640625" customWidth="1"/>
    <col min="12" max="12" width="9.77734375" customWidth="1"/>
    <col min="13" max="13" width="11.21875" customWidth="1"/>
    <col min="14" max="14" width="12.88671875" customWidth="1"/>
    <col min="15" max="15" width="12.109375" customWidth="1"/>
    <col min="16" max="16" width="13.5546875" customWidth="1"/>
    <col min="17" max="17" width="11.6640625" customWidth="1"/>
    <col min="18" max="18" width="12.6640625" customWidth="1"/>
    <col min="19" max="19" width="11.88671875" customWidth="1"/>
    <col min="20" max="20" width="13.77734375" customWidth="1"/>
    <col min="21" max="21" width="12.5546875" customWidth="1"/>
    <col min="22" max="22" width="12.21875" customWidth="1"/>
    <col min="23" max="23" width="10.88671875" customWidth="1"/>
    <col min="24" max="24" width="11.33203125" customWidth="1"/>
    <col min="25" max="26" width="12.21875" customWidth="1"/>
    <col min="27" max="27" width="14.44140625" customWidth="1"/>
  </cols>
  <sheetData>
    <row r="6" spans="1:27" ht="15.6" customHeight="1" x14ac:dyDescent="0.3">
      <c r="A6" s="292" t="s">
        <v>38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</row>
    <row r="7" spans="1:27" ht="18" x14ac:dyDescent="0.35">
      <c r="A7" s="293" t="s">
        <v>39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3"/>
      <c r="Y7" s="293"/>
      <c r="Z7" s="293"/>
      <c r="AA7" s="293"/>
    </row>
    <row r="8" spans="1:27" ht="18" x14ac:dyDescent="0.35">
      <c r="A8" s="293" t="s">
        <v>40</v>
      </c>
      <c r="B8" s="293"/>
      <c r="C8" s="293"/>
      <c r="D8" s="293"/>
      <c r="E8" s="293"/>
      <c r="F8" s="293"/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</row>
    <row r="9" spans="1:27" ht="16.2" thickBot="1" x14ac:dyDescent="0.3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</row>
    <row r="10" spans="1:27" ht="18.600000000000001" thickBot="1" x14ac:dyDescent="0.4">
      <c r="A10" s="294" t="s">
        <v>41</v>
      </c>
      <c r="B10" s="295"/>
      <c r="C10" s="295"/>
      <c r="D10" s="295"/>
      <c r="E10" s="29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  <c r="Z10" s="295"/>
      <c r="AA10" s="296"/>
    </row>
    <row r="11" spans="1:27" ht="33.6" customHeight="1" thickBot="1" x14ac:dyDescent="0.35">
      <c r="A11" s="297" t="s">
        <v>42</v>
      </c>
      <c r="B11" s="300" t="s">
        <v>43</v>
      </c>
      <c r="C11" s="300" t="s">
        <v>44</v>
      </c>
      <c r="D11" s="303" t="s">
        <v>45</v>
      </c>
      <c r="E11" s="304"/>
      <c r="F11" s="305"/>
      <c r="G11" s="306" t="s">
        <v>46</v>
      </c>
      <c r="H11" s="307"/>
      <c r="I11" s="307"/>
      <c r="J11" s="84"/>
      <c r="K11" s="303" t="s">
        <v>47</v>
      </c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5"/>
    </row>
    <row r="12" spans="1:27" ht="17.399999999999999" customHeight="1" thickBot="1" x14ac:dyDescent="0.35">
      <c r="A12" s="298"/>
      <c r="B12" s="301"/>
      <c r="C12" s="301"/>
      <c r="D12" s="286" t="s">
        <v>48</v>
      </c>
      <c r="E12" s="288" t="s">
        <v>49</v>
      </c>
      <c r="F12" s="284" t="s">
        <v>50</v>
      </c>
      <c r="G12" s="286" t="s">
        <v>51</v>
      </c>
      <c r="H12" s="284" t="s">
        <v>52</v>
      </c>
      <c r="I12" s="290" t="s">
        <v>53</v>
      </c>
      <c r="J12" s="284" t="s">
        <v>54</v>
      </c>
      <c r="K12" s="278" t="s">
        <v>55</v>
      </c>
      <c r="L12" s="279"/>
      <c r="M12" s="278" t="s">
        <v>56</v>
      </c>
      <c r="N12" s="279"/>
      <c r="O12" s="278" t="s">
        <v>57</v>
      </c>
      <c r="P12" s="279"/>
      <c r="Q12" s="278" t="s">
        <v>58</v>
      </c>
      <c r="R12" s="279"/>
      <c r="S12" s="278" t="s">
        <v>59</v>
      </c>
      <c r="T12" s="279"/>
      <c r="U12" s="278" t="s">
        <v>60</v>
      </c>
      <c r="V12" s="279"/>
      <c r="W12" s="278" t="s">
        <v>61</v>
      </c>
      <c r="X12" s="279"/>
      <c r="Y12" s="278" t="s">
        <v>62</v>
      </c>
      <c r="Z12" s="279"/>
      <c r="AA12" s="280" t="s">
        <v>63</v>
      </c>
    </row>
    <row r="13" spans="1:27" ht="13.2" customHeight="1" thickBot="1" x14ac:dyDescent="0.35">
      <c r="A13" s="299"/>
      <c r="B13" s="302"/>
      <c r="C13" s="302"/>
      <c r="D13" s="287"/>
      <c r="E13" s="289"/>
      <c r="F13" s="285"/>
      <c r="G13" s="287"/>
      <c r="H13" s="285"/>
      <c r="I13" s="291"/>
      <c r="J13" s="285"/>
      <c r="K13" s="85" t="s">
        <v>64</v>
      </c>
      <c r="L13" s="85" t="s">
        <v>65</v>
      </c>
      <c r="M13" s="85" t="s">
        <v>64</v>
      </c>
      <c r="N13" s="85" t="s">
        <v>65</v>
      </c>
      <c r="O13" s="85" t="s">
        <v>64</v>
      </c>
      <c r="P13" s="86" t="s">
        <v>65</v>
      </c>
      <c r="Q13" s="85" t="s">
        <v>64</v>
      </c>
      <c r="R13" s="87" t="s">
        <v>65</v>
      </c>
      <c r="S13" s="85" t="s">
        <v>64</v>
      </c>
      <c r="T13" s="87" t="s">
        <v>65</v>
      </c>
      <c r="U13" s="85" t="s">
        <v>64</v>
      </c>
      <c r="V13" s="87" t="s">
        <v>65</v>
      </c>
      <c r="W13" s="85" t="s">
        <v>64</v>
      </c>
      <c r="X13" s="87" t="s">
        <v>65</v>
      </c>
      <c r="Y13" s="85" t="s">
        <v>64</v>
      </c>
      <c r="Z13" s="87" t="s">
        <v>65</v>
      </c>
      <c r="AA13" s="281"/>
    </row>
    <row r="14" spans="1:27" ht="16.2" thickBot="1" x14ac:dyDescent="0.35">
      <c r="A14" s="88">
        <v>1</v>
      </c>
      <c r="B14" s="89" t="s">
        <v>26</v>
      </c>
      <c r="C14" s="90">
        <v>149637</v>
      </c>
      <c r="D14" s="91">
        <v>43840</v>
      </c>
      <c r="E14" s="92">
        <v>39701</v>
      </c>
      <c r="F14" s="92">
        <f>D14+E14</f>
        <v>83541</v>
      </c>
      <c r="G14" s="92">
        <v>20744</v>
      </c>
      <c r="H14" s="93">
        <v>43374</v>
      </c>
      <c r="I14" s="94">
        <f>H14+G14</f>
        <v>64118</v>
      </c>
      <c r="J14" s="93">
        <f t="shared" ref="J14:J24" si="0">I14/F14</f>
        <v>0.76750338157311981</v>
      </c>
      <c r="K14" s="115">
        <v>25</v>
      </c>
      <c r="L14" s="93">
        <v>75</v>
      </c>
      <c r="M14" s="94">
        <v>500</v>
      </c>
      <c r="N14" s="93">
        <v>200</v>
      </c>
      <c r="O14" s="184">
        <v>7243</v>
      </c>
      <c r="P14" s="185">
        <v>13085</v>
      </c>
      <c r="Q14" s="186">
        <f>'[1]Reg. Central'!K11+'[1]Reg. Central'!K12</f>
        <v>5214</v>
      </c>
      <c r="R14" s="187">
        <f>'[1]Reg. Central'!L11+'[1]Reg. Central'!L12</f>
        <v>10918</v>
      </c>
      <c r="S14" s="188">
        <v>3166</v>
      </c>
      <c r="T14" s="189">
        <v>14070</v>
      </c>
      <c r="U14" s="189">
        <v>2345</v>
      </c>
      <c r="V14" s="190">
        <v>2431</v>
      </c>
      <c r="W14" s="189"/>
      <c r="X14" s="190">
        <v>3117</v>
      </c>
      <c r="Y14" s="189">
        <v>0</v>
      </c>
      <c r="Z14" s="191">
        <v>245</v>
      </c>
      <c r="AA14" s="209">
        <f>K14+L14+M14+N14+O14+P14+Q14+R14+S14+T14+U14+V14+W14+X14+Y14+Z14</f>
        <v>62634</v>
      </c>
    </row>
    <row r="15" spans="1:27" ht="16.2" thickBot="1" x14ac:dyDescent="0.35">
      <c r="A15" s="95">
        <v>2</v>
      </c>
      <c r="B15" s="96" t="s">
        <v>66</v>
      </c>
      <c r="C15" s="97">
        <v>105588.33</v>
      </c>
      <c r="D15" s="98">
        <v>7173</v>
      </c>
      <c r="E15" s="99">
        <v>28702</v>
      </c>
      <c r="F15" s="99">
        <f t="shared" ref="F15:F24" si="1">D15+E15</f>
        <v>35875</v>
      </c>
      <c r="G15" s="99">
        <v>2510.5500000000002</v>
      </c>
      <c r="H15" s="100">
        <v>28418.52</v>
      </c>
      <c r="I15" s="101">
        <f t="shared" ref="I15:I23" si="2">H15+G15</f>
        <v>30929.07</v>
      </c>
      <c r="J15" s="93">
        <f t="shared" si="0"/>
        <v>0.86213435540069683</v>
      </c>
      <c r="K15" s="192">
        <v>15.52</v>
      </c>
      <c r="L15" s="192">
        <v>126.66</v>
      </c>
      <c r="M15" s="192">
        <v>379</v>
      </c>
      <c r="N15" s="192">
        <v>5600.22</v>
      </c>
      <c r="O15" s="93">
        <v>5.46</v>
      </c>
      <c r="P15" s="115">
        <v>1454.14</v>
      </c>
      <c r="Q15" s="93">
        <v>92.05</v>
      </c>
      <c r="R15" s="115">
        <v>2264.85</v>
      </c>
      <c r="S15" s="193">
        <v>158.55000000000001</v>
      </c>
      <c r="T15" s="100">
        <v>3265.61</v>
      </c>
      <c r="U15" s="194">
        <v>99.4</v>
      </c>
      <c r="V15" s="195">
        <v>6919.6</v>
      </c>
      <c r="W15" s="100">
        <v>22.4</v>
      </c>
      <c r="X15" s="196">
        <v>7192.46</v>
      </c>
      <c r="Y15" s="197">
        <v>68.25</v>
      </c>
      <c r="Z15" s="197">
        <v>7892.2</v>
      </c>
      <c r="AA15" s="209">
        <f t="shared" ref="AA15:AA23" si="3">K15+L15+M15+N15+O15+P15+Q15+R15+S15+T15+U15+V15+W15+X15+Y15+Z15</f>
        <v>35556.370000000003</v>
      </c>
    </row>
    <row r="16" spans="1:27" ht="16.2" thickBot="1" x14ac:dyDescent="0.35">
      <c r="A16" s="282">
        <v>3</v>
      </c>
      <c r="B16" s="89" t="s">
        <v>9</v>
      </c>
      <c r="C16" s="90">
        <v>44265.35</v>
      </c>
      <c r="D16" s="102">
        <v>1927</v>
      </c>
      <c r="E16" s="103">
        <v>6721</v>
      </c>
      <c r="F16" s="92">
        <f t="shared" si="1"/>
        <v>8648</v>
      </c>
      <c r="G16" s="92">
        <v>578.1</v>
      </c>
      <c r="H16" s="93">
        <v>6666.9</v>
      </c>
      <c r="I16" s="94">
        <f t="shared" si="2"/>
        <v>7245</v>
      </c>
      <c r="J16" s="93">
        <f t="shared" si="0"/>
        <v>0.83776595744680848</v>
      </c>
      <c r="K16" s="192">
        <v>7.2</v>
      </c>
      <c r="L16" s="192">
        <v>30</v>
      </c>
      <c r="M16" s="192">
        <v>136.81</v>
      </c>
      <c r="N16" s="192">
        <v>350.28</v>
      </c>
      <c r="O16" s="93">
        <v>190</v>
      </c>
      <c r="P16" s="115">
        <v>421.08</v>
      </c>
      <c r="Q16" s="93">
        <v>229.22</v>
      </c>
      <c r="R16" s="115">
        <v>1298.9000000000001</v>
      </c>
      <c r="S16" s="115">
        <v>83</v>
      </c>
      <c r="T16" s="93">
        <v>2149.2800000000002</v>
      </c>
      <c r="U16" s="194">
        <v>109.5</v>
      </c>
      <c r="V16" s="195">
        <v>1600.28</v>
      </c>
      <c r="W16" s="93">
        <v>34.74</v>
      </c>
      <c r="X16" s="94">
        <v>210</v>
      </c>
      <c r="Y16" s="189">
        <v>0</v>
      </c>
      <c r="Z16" s="189">
        <v>0</v>
      </c>
      <c r="AA16" s="209">
        <f t="shared" si="3"/>
        <v>6850.29</v>
      </c>
    </row>
    <row r="17" spans="1:29" ht="43.2" customHeight="1" thickBot="1" x14ac:dyDescent="0.35">
      <c r="A17" s="283"/>
      <c r="B17" s="104" t="s">
        <v>67</v>
      </c>
      <c r="C17" s="90">
        <v>6714</v>
      </c>
      <c r="D17" s="105">
        <v>6155</v>
      </c>
      <c r="E17" s="106">
        <v>0</v>
      </c>
      <c r="F17" s="107">
        <f t="shared" si="1"/>
        <v>6155</v>
      </c>
      <c r="G17" s="106">
        <v>3787.69</v>
      </c>
      <c r="H17" s="108">
        <v>0</v>
      </c>
      <c r="I17" s="109">
        <f t="shared" si="2"/>
        <v>3787.69</v>
      </c>
      <c r="J17" s="110">
        <f t="shared" si="0"/>
        <v>0.61538424045491469</v>
      </c>
      <c r="K17" s="189">
        <v>0</v>
      </c>
      <c r="L17" s="189">
        <v>0</v>
      </c>
      <c r="M17" s="189">
        <v>0</v>
      </c>
      <c r="N17" s="189">
        <v>0</v>
      </c>
      <c r="O17" s="189">
        <v>0</v>
      </c>
      <c r="P17" s="198">
        <v>0</v>
      </c>
      <c r="Q17" s="198">
        <v>0</v>
      </c>
      <c r="R17" s="198">
        <v>0</v>
      </c>
      <c r="S17" s="198">
        <v>0</v>
      </c>
      <c r="T17" s="189">
        <v>4493.1499999999996</v>
      </c>
      <c r="U17" s="199">
        <v>0</v>
      </c>
      <c r="V17" s="200">
        <v>0</v>
      </c>
      <c r="W17" s="110">
        <v>0</v>
      </c>
      <c r="X17" s="200">
        <v>0</v>
      </c>
      <c r="Y17" s="189">
        <v>0</v>
      </c>
      <c r="Z17" s="189">
        <v>0</v>
      </c>
      <c r="AA17" s="210">
        <f t="shared" si="3"/>
        <v>4493.1499999999996</v>
      </c>
    </row>
    <row r="18" spans="1:29" ht="16.2" thickBot="1" x14ac:dyDescent="0.35">
      <c r="A18" s="95">
        <v>4</v>
      </c>
      <c r="B18" s="89" t="s">
        <v>10</v>
      </c>
      <c r="C18" s="90">
        <v>106540.9</v>
      </c>
      <c r="D18" s="111">
        <v>7644</v>
      </c>
      <c r="E18" s="112">
        <v>27877</v>
      </c>
      <c r="F18" s="92">
        <f t="shared" si="1"/>
        <v>35521</v>
      </c>
      <c r="G18" s="113">
        <v>2675.4</v>
      </c>
      <c r="H18" s="114">
        <v>20752.46</v>
      </c>
      <c r="I18" s="115">
        <f t="shared" si="2"/>
        <v>23427.86</v>
      </c>
      <c r="J18" s="93">
        <f t="shared" si="0"/>
        <v>0.65954956223079308</v>
      </c>
      <c r="K18" s="192">
        <v>22</v>
      </c>
      <c r="L18" s="192">
        <v>51</v>
      </c>
      <c r="M18" s="192">
        <v>156</v>
      </c>
      <c r="N18" s="192">
        <v>1500</v>
      </c>
      <c r="O18" s="93">
        <v>170.1</v>
      </c>
      <c r="P18" s="115">
        <v>4570.8</v>
      </c>
      <c r="Q18" s="93">
        <v>390</v>
      </c>
      <c r="R18" s="115">
        <v>6911.67</v>
      </c>
      <c r="S18" s="193"/>
      <c r="T18" s="100">
        <v>6201.58</v>
      </c>
      <c r="U18" s="194">
        <v>172.3</v>
      </c>
      <c r="V18" s="195">
        <v>3019.35</v>
      </c>
      <c r="W18" s="93">
        <v>87.08</v>
      </c>
      <c r="X18" s="94">
        <v>742</v>
      </c>
      <c r="Y18" s="197">
        <v>32</v>
      </c>
      <c r="Z18" s="197">
        <v>170</v>
      </c>
      <c r="AA18" s="209">
        <f t="shared" si="3"/>
        <v>24195.88</v>
      </c>
    </row>
    <row r="19" spans="1:29" ht="18" customHeight="1" thickBot="1" x14ac:dyDescent="0.35">
      <c r="A19" s="116">
        <v>5</v>
      </c>
      <c r="B19" s="96" t="s">
        <v>11</v>
      </c>
      <c r="C19" s="117">
        <v>193414.16</v>
      </c>
      <c r="D19" s="118">
        <v>44978</v>
      </c>
      <c r="E19" s="119">
        <v>34143</v>
      </c>
      <c r="F19" s="99">
        <f t="shared" si="1"/>
        <v>79121</v>
      </c>
      <c r="G19" s="119">
        <v>17991.2</v>
      </c>
      <c r="H19" s="120">
        <v>40608.800000000003</v>
      </c>
      <c r="I19" s="101">
        <f t="shared" si="2"/>
        <v>58600</v>
      </c>
      <c r="J19" s="93">
        <f t="shared" si="0"/>
        <v>0.74063775735898185</v>
      </c>
      <c r="K19" s="192">
        <v>0</v>
      </c>
      <c r="L19" s="192">
        <v>0</v>
      </c>
      <c r="M19" s="192">
        <v>1600</v>
      </c>
      <c r="N19" s="192">
        <v>2124</v>
      </c>
      <c r="O19" s="93">
        <v>5862.73</v>
      </c>
      <c r="P19" s="115">
        <v>3209.77</v>
      </c>
      <c r="Q19" s="93">
        <v>6684.55</v>
      </c>
      <c r="R19" s="93">
        <v>6671.71</v>
      </c>
      <c r="S19" s="201">
        <v>6264.35</v>
      </c>
      <c r="T19" s="201">
        <v>5244.18</v>
      </c>
      <c r="U19" s="197">
        <v>6472.03</v>
      </c>
      <c r="V19" s="197">
        <v>6922.71</v>
      </c>
      <c r="W19" s="197">
        <v>1206.7</v>
      </c>
      <c r="X19" s="197">
        <v>1693.56</v>
      </c>
      <c r="Y19" s="197">
        <v>383.81</v>
      </c>
      <c r="Z19" s="197">
        <v>10745.48</v>
      </c>
      <c r="AA19" s="209">
        <f t="shared" si="3"/>
        <v>65085.579999999987</v>
      </c>
    </row>
    <row r="20" spans="1:29" ht="16.2" thickBot="1" x14ac:dyDescent="0.35">
      <c r="A20" s="95">
        <v>6</v>
      </c>
      <c r="B20" s="89" t="s">
        <v>12</v>
      </c>
      <c r="C20" s="117">
        <v>560941</v>
      </c>
      <c r="D20" s="121">
        <v>14673</v>
      </c>
      <c r="E20" s="122">
        <v>181560</v>
      </c>
      <c r="F20" s="92">
        <f t="shared" si="1"/>
        <v>196233</v>
      </c>
      <c r="G20" s="92">
        <v>14034</v>
      </c>
      <c r="H20" s="93">
        <v>118163.74</v>
      </c>
      <c r="I20" s="94">
        <f t="shared" si="2"/>
        <v>132197.74</v>
      </c>
      <c r="J20" s="93">
        <f t="shared" si="0"/>
        <v>0.67367741409446924</v>
      </c>
      <c r="K20" s="128">
        <v>0</v>
      </c>
      <c r="L20" s="202">
        <v>0</v>
      </c>
      <c r="M20" s="203">
        <v>100</v>
      </c>
      <c r="N20" s="204">
        <v>136.44</v>
      </c>
      <c r="O20" s="205">
        <v>4000</v>
      </c>
      <c r="P20" s="195">
        <v>12000</v>
      </c>
      <c r="Q20" s="93">
        <v>8600</v>
      </c>
      <c r="R20" s="94">
        <v>23557</v>
      </c>
      <c r="S20" s="193"/>
      <c r="T20" s="100">
        <v>30215.93</v>
      </c>
      <c r="U20" s="100"/>
      <c r="V20" s="196">
        <v>43503</v>
      </c>
      <c r="W20" s="93"/>
      <c r="X20" s="94">
        <v>4273.6000000000004</v>
      </c>
      <c r="Y20" s="189">
        <v>0</v>
      </c>
      <c r="Z20" s="100">
        <v>460</v>
      </c>
      <c r="AA20" s="209">
        <f t="shared" si="3"/>
        <v>126845.97</v>
      </c>
      <c r="AC20" s="64"/>
    </row>
    <row r="21" spans="1:29" ht="16.2" thickBot="1" x14ac:dyDescent="0.35">
      <c r="A21" s="282">
        <v>7</v>
      </c>
      <c r="B21" s="123" t="s">
        <v>13</v>
      </c>
      <c r="C21" s="97">
        <v>170022</v>
      </c>
      <c r="D21" s="124">
        <v>37042</v>
      </c>
      <c r="E21" s="125">
        <v>20003</v>
      </c>
      <c r="F21" s="126">
        <f t="shared" si="1"/>
        <v>57045</v>
      </c>
      <c r="G21" s="126">
        <v>3650</v>
      </c>
      <c r="H21" s="127">
        <v>12873.4</v>
      </c>
      <c r="I21" s="128">
        <f>H21+G21</f>
        <v>16523.400000000001</v>
      </c>
      <c r="J21" s="93">
        <f t="shared" si="0"/>
        <v>0.28965553510386538</v>
      </c>
      <c r="K21" s="115">
        <v>175</v>
      </c>
      <c r="L21" s="93">
        <v>350</v>
      </c>
      <c r="M21" s="94">
        <v>954</v>
      </c>
      <c r="N21" s="93">
        <v>1900</v>
      </c>
      <c r="O21" s="93">
        <v>1150</v>
      </c>
      <c r="P21" s="206">
        <v>2464</v>
      </c>
      <c r="Q21" s="100">
        <v>628</v>
      </c>
      <c r="R21" s="196">
        <v>2986</v>
      </c>
      <c r="S21" s="115">
        <v>1000</v>
      </c>
      <c r="T21" s="93">
        <v>2614</v>
      </c>
      <c r="U21" s="93">
        <v>614</v>
      </c>
      <c r="V21" s="94">
        <v>3000</v>
      </c>
      <c r="W21" s="100"/>
      <c r="X21" s="196">
        <v>3164</v>
      </c>
      <c r="Y21" s="189">
        <v>0</v>
      </c>
      <c r="Z21" s="189">
        <v>0</v>
      </c>
      <c r="AA21" s="209">
        <f t="shared" si="3"/>
        <v>20999</v>
      </c>
    </row>
    <row r="22" spans="1:29" ht="31.8" thickBot="1" x14ac:dyDescent="0.35">
      <c r="A22" s="283"/>
      <c r="B22" s="104" t="s">
        <v>68</v>
      </c>
      <c r="C22" s="90">
        <v>32450</v>
      </c>
      <c r="D22" s="107">
        <v>32450</v>
      </c>
      <c r="E22" s="64"/>
      <c r="F22" s="129">
        <f t="shared" si="1"/>
        <v>32450</v>
      </c>
      <c r="G22" s="107">
        <v>30000</v>
      </c>
      <c r="H22" s="110"/>
      <c r="I22" s="130">
        <f t="shared" si="2"/>
        <v>30000</v>
      </c>
      <c r="J22" s="110">
        <f t="shared" si="0"/>
        <v>0.92449922958397535</v>
      </c>
      <c r="K22" s="198">
        <v>0</v>
      </c>
      <c r="L22" s="189">
        <v>0</v>
      </c>
      <c r="M22" s="190">
        <v>0</v>
      </c>
      <c r="N22" s="189">
        <v>0</v>
      </c>
      <c r="O22" s="189">
        <v>0</v>
      </c>
      <c r="P22" s="189">
        <v>0</v>
      </c>
      <c r="Q22" s="189">
        <v>0</v>
      </c>
      <c r="R22" s="207">
        <v>0</v>
      </c>
      <c r="S22" s="208">
        <v>26000</v>
      </c>
      <c r="T22" s="207">
        <v>0</v>
      </c>
      <c r="U22" s="208">
        <v>6480</v>
      </c>
      <c r="V22" s="207">
        <v>0</v>
      </c>
      <c r="W22" s="189">
        <v>2830</v>
      </c>
      <c r="X22" s="198">
        <v>0</v>
      </c>
      <c r="Y22" s="189">
        <v>0</v>
      </c>
      <c r="Z22" s="189">
        <v>0</v>
      </c>
      <c r="AA22" s="211">
        <f t="shared" si="3"/>
        <v>35310</v>
      </c>
    </row>
    <row r="23" spans="1:29" ht="16.2" thickBot="1" x14ac:dyDescent="0.35">
      <c r="A23" s="131">
        <v>8</v>
      </c>
      <c r="B23" s="123" t="s">
        <v>14</v>
      </c>
      <c r="C23" s="132">
        <v>248486</v>
      </c>
      <c r="D23" s="133">
        <v>44635.199999999997</v>
      </c>
      <c r="E23" s="92">
        <v>89126.8</v>
      </c>
      <c r="F23" s="92">
        <f t="shared" si="1"/>
        <v>133762</v>
      </c>
      <c r="G23" s="92">
        <v>21267.8</v>
      </c>
      <c r="H23" s="93">
        <v>65544.320000000007</v>
      </c>
      <c r="I23" s="94">
        <f t="shared" si="2"/>
        <v>86812.12000000001</v>
      </c>
      <c r="J23" s="93">
        <f t="shared" si="0"/>
        <v>0.64900435101149812</v>
      </c>
      <c r="K23" s="115">
        <v>0</v>
      </c>
      <c r="L23" s="93">
        <v>0</v>
      </c>
      <c r="M23" s="94">
        <v>711.97</v>
      </c>
      <c r="N23" s="93">
        <v>1022.13</v>
      </c>
      <c r="O23" s="202">
        <v>3000.1</v>
      </c>
      <c r="P23" s="196">
        <v>8179</v>
      </c>
      <c r="Q23" s="100">
        <v>6492.77</v>
      </c>
      <c r="R23" s="196">
        <v>13991.57</v>
      </c>
      <c r="S23" s="115">
        <v>1492</v>
      </c>
      <c r="T23" s="93">
        <v>18492.34</v>
      </c>
      <c r="U23" s="93"/>
      <c r="V23" s="94">
        <v>22468.09</v>
      </c>
      <c r="W23" s="202"/>
      <c r="X23" s="196">
        <v>7342.47</v>
      </c>
      <c r="Y23" s="189">
        <v>0</v>
      </c>
      <c r="Z23" s="93">
        <v>6124.23</v>
      </c>
      <c r="AA23" s="209">
        <f t="shared" si="3"/>
        <v>89316.67</v>
      </c>
    </row>
    <row r="24" spans="1:29" ht="18.600000000000001" thickBot="1" x14ac:dyDescent="0.4">
      <c r="A24" s="276" t="s">
        <v>69</v>
      </c>
      <c r="B24" s="277"/>
      <c r="C24" s="134">
        <f t="shared" ref="C24:I24" si="4">SUM(C14:C23)</f>
        <v>1618058.74</v>
      </c>
      <c r="D24" s="135">
        <f t="shared" si="4"/>
        <v>240517.2</v>
      </c>
      <c r="E24" s="136">
        <f t="shared" si="4"/>
        <v>427833.8</v>
      </c>
      <c r="F24" s="137">
        <f t="shared" si="1"/>
        <v>668351</v>
      </c>
      <c r="G24" s="138">
        <f t="shared" si="4"/>
        <v>117238.74</v>
      </c>
      <c r="H24" s="139">
        <f t="shared" si="4"/>
        <v>336402.14</v>
      </c>
      <c r="I24" s="140">
        <f t="shared" si="4"/>
        <v>453640.88</v>
      </c>
      <c r="J24" s="139">
        <f t="shared" si="0"/>
        <v>0.67874646705099562</v>
      </c>
      <c r="K24" s="212">
        <f t="shared" ref="K24:V24" si="5">SUM(K14:K23)</f>
        <v>244.72</v>
      </c>
      <c r="L24" s="212">
        <f t="shared" si="5"/>
        <v>632.66</v>
      </c>
      <c r="M24" s="213">
        <f t="shared" si="5"/>
        <v>4537.78</v>
      </c>
      <c r="N24" s="212">
        <f t="shared" si="5"/>
        <v>12833.07</v>
      </c>
      <c r="O24" s="212">
        <f t="shared" si="5"/>
        <v>21621.39</v>
      </c>
      <c r="P24" s="213">
        <f t="shared" si="5"/>
        <v>45383.79</v>
      </c>
      <c r="Q24" s="212">
        <f t="shared" si="5"/>
        <v>28330.59</v>
      </c>
      <c r="R24" s="214">
        <f t="shared" si="5"/>
        <v>68599.7</v>
      </c>
      <c r="S24" s="212">
        <f t="shared" si="5"/>
        <v>38163.9</v>
      </c>
      <c r="T24" s="212">
        <f t="shared" si="5"/>
        <v>86746.07</v>
      </c>
      <c r="U24" s="212">
        <f t="shared" si="5"/>
        <v>16292.23</v>
      </c>
      <c r="V24" s="215">
        <f t="shared" si="5"/>
        <v>89864.03</v>
      </c>
      <c r="W24" s="216">
        <f>SUM(W14:W23)</f>
        <v>4180.92</v>
      </c>
      <c r="X24" s="212">
        <f>SUM(X14:X23)</f>
        <v>27735.09</v>
      </c>
      <c r="Y24" s="212">
        <f>SUM(Y14:Y23)</f>
        <v>484.06</v>
      </c>
      <c r="Z24" s="217">
        <f>SUM(Z14:Z23)</f>
        <v>25636.91</v>
      </c>
      <c r="AA24" s="212">
        <f>SUM(AA14:AA23)</f>
        <v>471286.91</v>
      </c>
    </row>
    <row r="25" spans="1:29" ht="18" x14ac:dyDescent="0.35">
      <c r="A25" s="82"/>
      <c r="B25" s="82"/>
      <c r="C25" s="141"/>
      <c r="D25" s="142"/>
      <c r="E25" s="142"/>
      <c r="F25" s="143"/>
      <c r="G25" s="144"/>
      <c r="H25" s="145"/>
      <c r="I25" s="145"/>
      <c r="J25" s="145"/>
      <c r="K25" s="146"/>
      <c r="L25" s="146"/>
      <c r="M25" s="146"/>
      <c r="N25" s="146"/>
      <c r="O25" s="146"/>
      <c r="P25" s="146"/>
      <c r="Q25" s="146"/>
      <c r="R25" s="147"/>
      <c r="S25" s="148"/>
      <c r="T25" s="148"/>
      <c r="U25" s="148"/>
      <c r="V25" s="148"/>
      <c r="W25" s="148"/>
      <c r="X25" s="148"/>
      <c r="Y25" s="148"/>
      <c r="Z25" s="148"/>
      <c r="AA25" s="147"/>
    </row>
    <row r="26" spans="1:29" ht="18" x14ac:dyDescent="0.35">
      <c r="A26" s="82"/>
      <c r="B26" s="82"/>
      <c r="C26" s="141"/>
      <c r="D26" s="142"/>
      <c r="E26" s="142"/>
      <c r="F26" s="143"/>
      <c r="G26" s="144"/>
      <c r="H26" s="145"/>
      <c r="I26" s="145"/>
      <c r="J26" s="145"/>
      <c r="K26" s="146"/>
      <c r="L26" s="146"/>
      <c r="M26" s="146"/>
      <c r="N26" s="146"/>
      <c r="O26" s="146"/>
      <c r="P26" s="146"/>
      <c r="Q26" s="146"/>
      <c r="R26" s="147"/>
      <c r="S26" s="148"/>
      <c r="T26" s="148"/>
      <c r="U26" s="148"/>
      <c r="V26" s="148"/>
      <c r="W26" s="148"/>
      <c r="X26" s="148"/>
      <c r="Y26" s="148"/>
      <c r="Z26" s="148"/>
      <c r="AA26" s="147"/>
    </row>
    <row r="27" spans="1:29" ht="18" x14ac:dyDescent="0.35">
      <c r="A27" s="82"/>
      <c r="B27" s="82"/>
      <c r="C27" s="141"/>
      <c r="D27" s="142"/>
      <c r="E27" s="142"/>
      <c r="F27" s="143"/>
      <c r="G27" s="144"/>
      <c r="H27" s="145"/>
      <c r="I27" s="145"/>
      <c r="J27" s="145"/>
      <c r="K27" s="146"/>
      <c r="L27" s="146"/>
      <c r="M27" s="146"/>
      <c r="N27" s="146"/>
      <c r="O27" s="146"/>
      <c r="P27" s="146"/>
      <c r="Q27" s="146"/>
      <c r="R27" s="147"/>
      <c r="S27" s="148"/>
      <c r="T27" s="148"/>
      <c r="U27" s="148"/>
      <c r="V27" s="148"/>
      <c r="W27" s="148"/>
      <c r="X27" s="148"/>
      <c r="Y27" s="148"/>
      <c r="Z27" s="148"/>
      <c r="AA27" s="147"/>
    </row>
    <row r="28" spans="1:29" ht="18" x14ac:dyDescent="0.35">
      <c r="A28" s="82"/>
      <c r="B28" s="82"/>
      <c r="C28" s="141"/>
      <c r="D28" s="142"/>
      <c r="E28" s="142"/>
      <c r="F28" s="143"/>
      <c r="G28" s="144"/>
      <c r="H28" s="145"/>
      <c r="I28" s="145"/>
      <c r="J28" s="145"/>
      <c r="K28" s="146"/>
      <c r="L28" s="146"/>
      <c r="M28" s="146"/>
      <c r="N28" s="146"/>
      <c r="O28" s="146"/>
      <c r="P28" s="146"/>
      <c r="Q28" s="146"/>
      <c r="R28" s="147"/>
      <c r="S28" s="148"/>
      <c r="T28" s="148"/>
      <c r="U28" s="148"/>
      <c r="V28" s="148"/>
      <c r="W28" s="148"/>
      <c r="X28" s="148"/>
      <c r="Y28" s="148"/>
      <c r="Z28" s="148"/>
      <c r="AA28" s="147"/>
    </row>
    <row r="29" spans="1:29" ht="18" x14ac:dyDescent="0.35">
      <c r="A29" s="82"/>
      <c r="B29" s="82"/>
      <c r="C29" s="141"/>
      <c r="D29" s="142"/>
      <c r="E29" s="142"/>
      <c r="F29" s="143"/>
      <c r="G29" s="144"/>
      <c r="H29" s="145"/>
      <c r="I29" s="145"/>
      <c r="J29" s="145"/>
      <c r="K29" s="146"/>
      <c r="L29" s="146"/>
      <c r="M29" s="146"/>
      <c r="N29" s="146"/>
      <c r="O29" s="146"/>
      <c r="P29" s="146"/>
      <c r="Q29" s="146"/>
      <c r="R29" s="147"/>
      <c r="S29" s="148"/>
      <c r="T29" s="148"/>
      <c r="U29" s="148"/>
      <c r="V29" s="148"/>
      <c r="W29" s="148"/>
      <c r="X29" s="148"/>
      <c r="Y29" s="148"/>
      <c r="Z29" s="148"/>
      <c r="AA29" s="147"/>
    </row>
    <row r="30" spans="1:29" ht="18" x14ac:dyDescent="0.35">
      <c r="A30" s="82"/>
      <c r="B30" s="82"/>
      <c r="C30" s="141"/>
      <c r="D30" s="142"/>
      <c r="E30" s="142"/>
      <c r="F30" s="143"/>
      <c r="G30" s="144"/>
      <c r="H30" s="145"/>
      <c r="I30" s="145"/>
      <c r="J30" s="145"/>
      <c r="K30" s="146"/>
      <c r="L30" s="146"/>
      <c r="M30" s="146"/>
      <c r="N30" s="146"/>
      <c r="O30" s="146"/>
      <c r="P30" s="146"/>
      <c r="Q30" s="146"/>
      <c r="R30" s="147"/>
      <c r="S30" s="148"/>
      <c r="T30" s="148"/>
      <c r="U30" s="148"/>
      <c r="V30" s="148"/>
      <c r="W30" s="148"/>
      <c r="X30" s="148"/>
      <c r="Y30" s="148"/>
      <c r="Z30" s="148"/>
      <c r="AA30" s="147"/>
    </row>
    <row r="31" spans="1:29" ht="18" x14ac:dyDescent="0.35">
      <c r="A31" s="82"/>
      <c r="B31" s="82"/>
      <c r="C31" s="141"/>
      <c r="D31" s="142"/>
      <c r="E31" s="142"/>
      <c r="F31" s="143"/>
      <c r="G31" s="144"/>
      <c r="H31" s="145"/>
      <c r="I31" s="145"/>
      <c r="J31" s="145"/>
      <c r="K31" s="146"/>
      <c r="L31" s="146"/>
      <c r="M31" s="146"/>
      <c r="N31" s="146"/>
      <c r="O31" s="146"/>
      <c r="P31" s="146"/>
      <c r="Q31" s="146"/>
      <c r="R31" s="147"/>
      <c r="S31" s="148"/>
      <c r="T31" s="148"/>
      <c r="U31" s="148"/>
      <c r="V31" s="148"/>
      <c r="W31" s="148"/>
      <c r="X31" s="148"/>
      <c r="Y31" s="148"/>
      <c r="Z31" s="148"/>
      <c r="AA31" s="147"/>
    </row>
    <row r="32" spans="1:29" ht="18" x14ac:dyDescent="0.35">
      <c r="A32" s="82"/>
      <c r="B32" s="82"/>
      <c r="C32" s="141"/>
      <c r="D32" s="142"/>
      <c r="E32" s="142"/>
      <c r="F32" s="143"/>
      <c r="G32" s="144"/>
      <c r="H32" s="145"/>
      <c r="I32" s="145"/>
      <c r="J32" s="145"/>
      <c r="K32" s="146"/>
      <c r="L32" s="146"/>
      <c r="M32" s="146"/>
      <c r="N32" s="146"/>
      <c r="O32" s="146"/>
      <c r="P32" s="146"/>
      <c r="Q32" s="146"/>
      <c r="R32" s="147"/>
      <c r="S32" s="148"/>
      <c r="T32" s="148"/>
      <c r="U32" s="148"/>
      <c r="V32" s="148"/>
      <c r="W32" s="148"/>
      <c r="X32" s="148"/>
      <c r="Y32" s="148"/>
      <c r="Z32" s="148"/>
      <c r="AA32" s="147"/>
    </row>
    <row r="33" spans="1:27" ht="18" x14ac:dyDescent="0.35">
      <c r="A33" s="82"/>
      <c r="B33" s="82"/>
      <c r="C33" s="141"/>
      <c r="D33" s="142"/>
      <c r="E33" s="142"/>
      <c r="F33" s="143"/>
      <c r="G33" s="144"/>
      <c r="H33" s="145"/>
      <c r="I33" s="145"/>
      <c r="J33" s="145"/>
      <c r="K33" s="146"/>
      <c r="L33" s="146"/>
      <c r="M33" s="146"/>
      <c r="N33" s="146"/>
      <c r="O33" s="146"/>
      <c r="P33" s="146"/>
      <c r="Q33" s="146"/>
      <c r="R33" s="147"/>
      <c r="S33" s="148"/>
      <c r="T33" s="148"/>
      <c r="U33" s="148"/>
      <c r="V33" s="148"/>
      <c r="W33" s="148"/>
      <c r="X33" s="148"/>
      <c r="Y33" s="148"/>
      <c r="Z33" s="148"/>
      <c r="AA33" s="147"/>
    </row>
    <row r="34" spans="1:27" ht="18" x14ac:dyDescent="0.35">
      <c r="A34" s="82"/>
      <c r="B34" s="82"/>
      <c r="C34" s="141"/>
      <c r="D34" s="142"/>
      <c r="E34" s="142"/>
      <c r="F34" s="143"/>
      <c r="G34" s="144"/>
      <c r="H34" s="145"/>
      <c r="I34" s="145"/>
      <c r="J34" s="145"/>
      <c r="K34" s="146"/>
      <c r="L34" s="146"/>
      <c r="M34" s="146"/>
      <c r="N34" s="146"/>
      <c r="O34" s="146"/>
      <c r="P34" s="146"/>
      <c r="Q34" s="146"/>
      <c r="R34" s="147"/>
      <c r="S34" s="148"/>
      <c r="T34" s="148"/>
      <c r="U34" s="148"/>
      <c r="V34" s="148"/>
      <c r="W34" s="148"/>
      <c r="X34" s="148"/>
      <c r="Y34" s="148"/>
      <c r="Z34" s="148"/>
      <c r="AA34" s="147"/>
    </row>
    <row r="35" spans="1:27" ht="18" x14ac:dyDescent="0.35">
      <c r="A35" s="82"/>
      <c r="B35" s="82"/>
      <c r="C35" s="141"/>
      <c r="D35" s="142"/>
      <c r="E35" s="142"/>
      <c r="F35" s="143"/>
      <c r="G35" s="144"/>
      <c r="H35" s="145"/>
      <c r="I35" s="145"/>
      <c r="J35" s="145"/>
      <c r="K35" s="146"/>
      <c r="L35" s="146"/>
      <c r="M35" s="146"/>
      <c r="N35" s="146"/>
      <c r="O35" s="146"/>
      <c r="P35" s="146"/>
      <c r="Q35" s="146"/>
      <c r="R35" s="147"/>
      <c r="S35" s="148"/>
      <c r="T35" s="148"/>
      <c r="U35" s="148"/>
      <c r="V35" s="148"/>
      <c r="W35" s="148"/>
      <c r="X35" s="148"/>
      <c r="Y35" s="148"/>
      <c r="Z35" s="148"/>
      <c r="AA35" s="147"/>
    </row>
    <row r="36" spans="1:27" ht="18" x14ac:dyDescent="0.35">
      <c r="A36" s="82"/>
      <c r="B36" s="82"/>
      <c r="C36" s="141"/>
      <c r="D36" s="142"/>
      <c r="E36" s="142"/>
      <c r="F36" s="143"/>
      <c r="G36" s="144"/>
      <c r="H36" s="145"/>
      <c r="I36" s="145"/>
      <c r="J36" s="145"/>
      <c r="K36" s="146"/>
      <c r="L36" s="146"/>
      <c r="M36" s="146"/>
      <c r="N36" s="146"/>
      <c r="O36" s="146"/>
      <c r="P36" s="146"/>
      <c r="Q36" s="146"/>
      <c r="R36" s="147"/>
      <c r="S36" s="148"/>
      <c r="T36" s="148"/>
      <c r="U36" s="148"/>
      <c r="V36" s="148"/>
      <c r="W36" s="148"/>
      <c r="X36" s="148"/>
      <c r="Y36" s="148"/>
      <c r="Z36" s="148"/>
      <c r="AA36" s="147"/>
    </row>
    <row r="37" spans="1:27" ht="18" x14ac:dyDescent="0.35">
      <c r="C37" s="1"/>
      <c r="D37" s="1"/>
      <c r="E37" s="1"/>
      <c r="F37" s="1"/>
      <c r="G37" s="1"/>
      <c r="H37" s="1"/>
      <c r="I37" s="1"/>
      <c r="J37" s="1"/>
      <c r="K37" s="149"/>
      <c r="L37" s="149"/>
      <c r="M37" s="149"/>
      <c r="N37" s="149"/>
      <c r="O37" s="150"/>
      <c r="P37" s="150"/>
      <c r="Q37" s="1"/>
      <c r="R37" s="1"/>
      <c r="S37" s="1"/>
      <c r="T37" s="1"/>
      <c r="U37" s="1"/>
      <c r="V37" s="1"/>
      <c r="W37" s="1"/>
      <c r="X37" s="1"/>
      <c r="Y37" s="1"/>
      <c r="Z37" s="1"/>
      <c r="AA37" s="151"/>
    </row>
  </sheetData>
  <mergeCells count="29">
    <mergeCell ref="G12:G13"/>
    <mergeCell ref="H12:H13"/>
    <mergeCell ref="I12:I13"/>
    <mergeCell ref="A6:AA6"/>
    <mergeCell ref="A7:AA7"/>
    <mergeCell ref="A8:AA8"/>
    <mergeCell ref="A10:AA10"/>
    <mergeCell ref="A11:A13"/>
    <mergeCell ref="B11:B13"/>
    <mergeCell ref="C11:C13"/>
    <mergeCell ref="D11:F11"/>
    <mergeCell ref="G11:I11"/>
    <mergeCell ref="K11:AA11"/>
    <mergeCell ref="A24:B24"/>
    <mergeCell ref="U12:V12"/>
    <mergeCell ref="W12:X12"/>
    <mergeCell ref="Y12:Z12"/>
    <mergeCell ref="AA12:AA13"/>
    <mergeCell ref="A16:A17"/>
    <mergeCell ref="A21:A22"/>
    <mergeCell ref="J12:J13"/>
    <mergeCell ref="K12:L12"/>
    <mergeCell ref="M12:N12"/>
    <mergeCell ref="O12:P12"/>
    <mergeCell ref="Q12:R12"/>
    <mergeCell ref="S12:T12"/>
    <mergeCell ref="D12:D13"/>
    <mergeCell ref="E12:E13"/>
    <mergeCell ref="F12:F13"/>
  </mergeCells>
  <pageMargins left="0.25" right="0.25" top="0.75" bottom="0.75" header="0.3" footer="0.3"/>
  <pageSetup scale="39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97ECB-A233-493E-AD25-E6FB28015B55}">
  <sheetPr>
    <pageSetUpPr fitToPage="1"/>
  </sheetPr>
  <dimension ref="A5:L18"/>
  <sheetViews>
    <sheetView workbookViewId="0">
      <selection activeCell="A6" sqref="A6"/>
    </sheetView>
  </sheetViews>
  <sheetFormatPr defaultColWidth="11.5546875" defaultRowHeight="14.4" x14ac:dyDescent="0.3"/>
  <cols>
    <col min="1" max="1" width="3.6640625" customWidth="1"/>
    <col min="2" max="2" width="17.33203125" customWidth="1"/>
    <col min="3" max="3" width="11.109375" customWidth="1"/>
    <col min="4" max="4" width="15" customWidth="1"/>
    <col min="5" max="5" width="12.44140625" customWidth="1"/>
    <col min="6" max="6" width="14.109375" customWidth="1"/>
    <col min="7" max="7" width="10.6640625" customWidth="1"/>
    <col min="9" max="9" width="13.21875" customWidth="1"/>
  </cols>
  <sheetData>
    <row r="5" spans="1:12" x14ac:dyDescent="0.3">
      <c r="A5" s="308" t="s">
        <v>70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</row>
    <row r="6" spans="1:12" ht="31.2" x14ac:dyDescent="0.3">
      <c r="A6" s="16"/>
      <c r="B6" s="156" t="s">
        <v>1</v>
      </c>
      <c r="C6" s="157" t="s">
        <v>71</v>
      </c>
      <c r="D6" s="157" t="s">
        <v>72</v>
      </c>
      <c r="E6" s="157" t="s">
        <v>73</v>
      </c>
      <c r="F6" s="157" t="s">
        <v>74</v>
      </c>
      <c r="G6" s="157" t="s">
        <v>75</v>
      </c>
      <c r="H6" s="157" t="s">
        <v>76</v>
      </c>
      <c r="I6" s="157" t="s">
        <v>77</v>
      </c>
      <c r="J6" s="158" t="s">
        <v>4</v>
      </c>
      <c r="K6" s="159" t="s">
        <v>5</v>
      </c>
      <c r="L6" s="160" t="s">
        <v>78</v>
      </c>
    </row>
    <row r="7" spans="1:12" ht="15.6" x14ac:dyDescent="0.3">
      <c r="A7" s="161">
        <v>1</v>
      </c>
      <c r="B7" s="162" t="s">
        <v>26</v>
      </c>
      <c r="C7" s="163">
        <v>116</v>
      </c>
      <c r="D7" s="163">
        <v>29</v>
      </c>
      <c r="E7" s="163">
        <v>14</v>
      </c>
      <c r="F7" s="163">
        <v>1</v>
      </c>
      <c r="G7" s="164">
        <v>0</v>
      </c>
      <c r="H7" s="164">
        <v>0</v>
      </c>
      <c r="I7" s="163">
        <v>3</v>
      </c>
      <c r="J7" s="165">
        <v>187</v>
      </c>
      <c r="K7" s="165">
        <v>46</v>
      </c>
      <c r="L7" s="165">
        <f>+J7+K7</f>
        <v>233</v>
      </c>
    </row>
    <row r="8" spans="1:12" ht="15.6" x14ac:dyDescent="0.3">
      <c r="A8" s="161">
        <v>2</v>
      </c>
      <c r="B8" s="166" t="s">
        <v>8</v>
      </c>
      <c r="C8" s="163">
        <v>231</v>
      </c>
      <c r="D8" s="163">
        <v>82</v>
      </c>
      <c r="E8" s="163">
        <v>8</v>
      </c>
      <c r="F8" s="163">
        <v>6</v>
      </c>
      <c r="G8" s="164">
        <v>0</v>
      </c>
      <c r="H8" s="164">
        <v>0</v>
      </c>
      <c r="I8" s="163">
        <v>13</v>
      </c>
      <c r="J8" s="165">
        <v>474</v>
      </c>
      <c r="K8" s="165">
        <v>42</v>
      </c>
      <c r="L8" s="165">
        <f t="shared" ref="L8:L14" si="0">+J8+K8</f>
        <v>516</v>
      </c>
    </row>
    <row r="9" spans="1:12" ht="15.6" x14ac:dyDescent="0.3">
      <c r="A9" s="161">
        <v>3</v>
      </c>
      <c r="B9" s="162" t="s">
        <v>9</v>
      </c>
      <c r="C9" s="163">
        <v>124</v>
      </c>
      <c r="D9" s="163">
        <v>23</v>
      </c>
      <c r="E9" s="163">
        <v>2</v>
      </c>
      <c r="F9" s="163">
        <v>1</v>
      </c>
      <c r="G9" s="164">
        <v>0</v>
      </c>
      <c r="H9" s="164">
        <v>0</v>
      </c>
      <c r="I9" s="163">
        <v>2</v>
      </c>
      <c r="J9" s="165">
        <v>149</v>
      </c>
      <c r="K9" s="165">
        <v>30</v>
      </c>
      <c r="L9" s="165">
        <f t="shared" si="0"/>
        <v>179</v>
      </c>
    </row>
    <row r="10" spans="1:12" ht="15.6" x14ac:dyDescent="0.3">
      <c r="A10" s="161">
        <v>4</v>
      </c>
      <c r="B10" s="162" t="s">
        <v>10</v>
      </c>
      <c r="C10" s="163">
        <v>255</v>
      </c>
      <c r="D10" s="163">
        <v>26</v>
      </c>
      <c r="E10" s="163">
        <v>3</v>
      </c>
      <c r="F10" s="163">
        <v>0</v>
      </c>
      <c r="G10" s="164">
        <v>0</v>
      </c>
      <c r="H10" s="164">
        <v>0</v>
      </c>
      <c r="I10" s="163">
        <v>7</v>
      </c>
      <c r="J10" s="165">
        <v>338</v>
      </c>
      <c r="K10" s="165">
        <v>62</v>
      </c>
      <c r="L10" s="165">
        <f t="shared" si="0"/>
        <v>400</v>
      </c>
    </row>
    <row r="11" spans="1:12" ht="15.6" x14ac:dyDescent="0.3">
      <c r="A11" s="161">
        <v>5</v>
      </c>
      <c r="B11" s="162" t="s">
        <v>11</v>
      </c>
      <c r="C11" s="163">
        <v>133</v>
      </c>
      <c r="D11" s="163">
        <v>14</v>
      </c>
      <c r="E11" s="163">
        <v>5</v>
      </c>
      <c r="F11" s="163">
        <v>1</v>
      </c>
      <c r="G11" s="164">
        <v>0</v>
      </c>
      <c r="H11" s="164">
        <v>0</v>
      </c>
      <c r="I11" s="163">
        <v>0</v>
      </c>
      <c r="J11" s="165">
        <v>143</v>
      </c>
      <c r="K11" s="165">
        <v>16</v>
      </c>
      <c r="L11" s="165">
        <f t="shared" si="0"/>
        <v>159</v>
      </c>
    </row>
    <row r="12" spans="1:12" ht="15.6" x14ac:dyDescent="0.3">
      <c r="A12" s="161">
        <v>6</v>
      </c>
      <c r="B12" s="162" t="s">
        <v>12</v>
      </c>
      <c r="C12" s="163">
        <v>219</v>
      </c>
      <c r="D12" s="163">
        <v>92</v>
      </c>
      <c r="E12" s="163">
        <v>121</v>
      </c>
      <c r="F12" s="163">
        <v>76</v>
      </c>
      <c r="G12" s="164">
        <v>0</v>
      </c>
      <c r="H12" s="164">
        <v>0</v>
      </c>
      <c r="I12" s="163">
        <v>1</v>
      </c>
      <c r="J12" s="165">
        <v>369</v>
      </c>
      <c r="K12" s="165">
        <v>99</v>
      </c>
      <c r="L12" s="165">
        <f t="shared" si="0"/>
        <v>468</v>
      </c>
    </row>
    <row r="13" spans="1:12" ht="15.6" x14ac:dyDescent="0.3">
      <c r="A13" s="161">
        <v>7</v>
      </c>
      <c r="B13" s="162" t="s">
        <v>13</v>
      </c>
      <c r="C13" s="163">
        <v>124</v>
      </c>
      <c r="D13" s="163">
        <v>11</v>
      </c>
      <c r="E13" s="163">
        <v>13</v>
      </c>
      <c r="F13" s="163">
        <v>2</v>
      </c>
      <c r="G13" s="164">
        <v>0</v>
      </c>
      <c r="H13" s="164">
        <v>0</v>
      </c>
      <c r="I13" s="163">
        <v>3</v>
      </c>
      <c r="J13" s="165">
        <v>195</v>
      </c>
      <c r="K13" s="165">
        <v>31</v>
      </c>
      <c r="L13" s="165">
        <f t="shared" si="0"/>
        <v>226</v>
      </c>
    </row>
    <row r="14" spans="1:12" ht="15.6" x14ac:dyDescent="0.3">
      <c r="A14" s="161">
        <v>8</v>
      </c>
      <c r="B14" s="162" t="s">
        <v>14</v>
      </c>
      <c r="C14" s="163">
        <v>276</v>
      </c>
      <c r="D14" s="163">
        <v>96</v>
      </c>
      <c r="E14" s="163">
        <v>17</v>
      </c>
      <c r="F14" s="163">
        <v>10</v>
      </c>
      <c r="G14" s="164">
        <v>0</v>
      </c>
      <c r="H14" s="164">
        <v>0</v>
      </c>
      <c r="I14" s="163">
        <v>9</v>
      </c>
      <c r="J14" s="165">
        <v>514</v>
      </c>
      <c r="K14" s="165">
        <v>96</v>
      </c>
      <c r="L14" s="165">
        <f t="shared" si="0"/>
        <v>610</v>
      </c>
    </row>
    <row r="15" spans="1:12" ht="15.6" x14ac:dyDescent="0.3">
      <c r="A15" s="161"/>
      <c r="B15" s="167" t="s">
        <v>6</v>
      </c>
      <c r="C15" s="168">
        <f>SUM(C7:C14)</f>
        <v>1478</v>
      </c>
      <c r="D15" s="168">
        <f t="shared" ref="D15:L15" si="1">SUM(D7:D14)</f>
        <v>373</v>
      </c>
      <c r="E15" s="168">
        <f t="shared" si="1"/>
        <v>183</v>
      </c>
      <c r="F15" s="168">
        <f t="shared" si="1"/>
        <v>97</v>
      </c>
      <c r="G15" s="168">
        <f t="shared" si="1"/>
        <v>0</v>
      </c>
      <c r="H15" s="168">
        <f t="shared" si="1"/>
        <v>0</v>
      </c>
      <c r="I15" s="168">
        <f t="shared" si="1"/>
        <v>38</v>
      </c>
      <c r="J15" s="169">
        <f t="shared" si="1"/>
        <v>2369</v>
      </c>
      <c r="K15" s="169">
        <f t="shared" si="1"/>
        <v>422</v>
      </c>
      <c r="L15" s="169">
        <f t="shared" si="1"/>
        <v>2791</v>
      </c>
    </row>
    <row r="18" spans="10:12" x14ac:dyDescent="0.3">
      <c r="J18" s="38"/>
      <c r="K18" s="38"/>
      <c r="L18" s="38"/>
    </row>
  </sheetData>
  <mergeCells count="1">
    <mergeCell ref="A5:L5"/>
  </mergeCells>
  <pageMargins left="0.7" right="0.7" top="0.75" bottom="0.75" header="0.3" footer="0.3"/>
  <pageSetup scale="85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BB9F9-FBEA-44FD-AC20-024BBA5756FB}">
  <sheetPr>
    <pageSetUpPr fitToPage="1"/>
  </sheetPr>
  <dimension ref="A5:M14"/>
  <sheetViews>
    <sheetView workbookViewId="0">
      <selection activeCell="E17" sqref="E17"/>
    </sheetView>
  </sheetViews>
  <sheetFormatPr defaultColWidth="11.5546875" defaultRowHeight="15" x14ac:dyDescent="0.25"/>
  <cols>
    <col min="1" max="1" width="16.6640625" style="15" customWidth="1"/>
    <col min="2" max="9" width="11.5546875" style="15"/>
    <col min="10" max="10" width="12.5546875" style="15" customWidth="1"/>
    <col min="11" max="16384" width="11.5546875" style="15"/>
  </cols>
  <sheetData>
    <row r="5" spans="1:13" s="152" customFormat="1" ht="15.6" x14ac:dyDescent="0.3">
      <c r="A5" s="170" t="s">
        <v>1</v>
      </c>
      <c r="B5" s="155" t="s">
        <v>79</v>
      </c>
      <c r="C5" s="171" t="s">
        <v>4</v>
      </c>
      <c r="D5" s="172" t="s">
        <v>5</v>
      </c>
      <c r="E5" s="173" t="s">
        <v>78</v>
      </c>
      <c r="F5" s="155" t="s">
        <v>80</v>
      </c>
      <c r="G5" s="171" t="s">
        <v>4</v>
      </c>
      <c r="H5" s="172" t="s">
        <v>5</v>
      </c>
      <c r="I5" s="173" t="s">
        <v>78</v>
      </c>
      <c r="J5" s="155" t="s">
        <v>81</v>
      </c>
      <c r="K5" s="171" t="s">
        <v>4</v>
      </c>
      <c r="L5" s="172" t="s">
        <v>5</v>
      </c>
      <c r="M5" s="174" t="s">
        <v>78</v>
      </c>
    </row>
    <row r="6" spans="1:13" s="152" customFormat="1" ht="15.6" x14ac:dyDescent="0.3">
      <c r="A6" s="165" t="s">
        <v>26</v>
      </c>
      <c r="B6" s="232">
        <v>0</v>
      </c>
      <c r="C6" s="232">
        <v>0</v>
      </c>
      <c r="D6" s="233">
        <v>0</v>
      </c>
      <c r="E6" s="234">
        <v>0</v>
      </c>
      <c r="F6" s="235">
        <v>3</v>
      </c>
      <c r="G6" s="236">
        <v>60</v>
      </c>
      <c r="H6" s="237">
        <v>7</v>
      </c>
      <c r="I6" s="238">
        <v>67</v>
      </c>
      <c r="J6" s="239">
        <v>3</v>
      </c>
      <c r="K6" s="239">
        <v>61</v>
      </c>
      <c r="L6" s="239">
        <v>7</v>
      </c>
      <c r="M6" s="240">
        <v>67</v>
      </c>
    </row>
    <row r="7" spans="1:13" s="152" customFormat="1" ht="15.6" x14ac:dyDescent="0.3">
      <c r="A7" s="165" t="s">
        <v>8</v>
      </c>
      <c r="B7" s="241">
        <v>0</v>
      </c>
      <c r="C7" s="241">
        <v>0</v>
      </c>
      <c r="D7" s="242">
        <v>0</v>
      </c>
      <c r="E7" s="243">
        <v>0</v>
      </c>
      <c r="F7" s="244">
        <v>7</v>
      </c>
      <c r="G7" s="244">
        <v>62</v>
      </c>
      <c r="H7" s="244">
        <v>5</v>
      </c>
      <c r="I7" s="244">
        <v>67</v>
      </c>
      <c r="J7" s="245">
        <v>5</v>
      </c>
      <c r="K7" s="245">
        <v>45</v>
      </c>
      <c r="L7" s="246">
        <v>1</v>
      </c>
      <c r="M7" s="247">
        <v>46</v>
      </c>
    </row>
    <row r="8" spans="1:13" s="152" customFormat="1" ht="15.6" x14ac:dyDescent="0.3">
      <c r="A8" s="165" t="s">
        <v>9</v>
      </c>
      <c r="B8" s="241">
        <v>0</v>
      </c>
      <c r="C8" s="241">
        <v>0</v>
      </c>
      <c r="D8" s="242">
        <v>0</v>
      </c>
      <c r="E8" s="234">
        <v>0</v>
      </c>
      <c r="F8" s="248">
        <v>3</v>
      </c>
      <c r="G8" s="249">
        <v>21</v>
      </c>
      <c r="H8" s="249">
        <v>6</v>
      </c>
      <c r="I8" s="250">
        <v>27</v>
      </c>
      <c r="J8" s="251">
        <v>3</v>
      </c>
      <c r="K8" s="251">
        <v>25</v>
      </c>
      <c r="L8" s="239">
        <v>6</v>
      </c>
      <c r="M8" s="252">
        <v>31</v>
      </c>
    </row>
    <row r="9" spans="1:13" s="152" customFormat="1" ht="15.6" x14ac:dyDescent="0.3">
      <c r="A9" s="165" t="s">
        <v>10</v>
      </c>
      <c r="B9" s="232">
        <v>0</v>
      </c>
      <c r="C9" s="232">
        <v>0</v>
      </c>
      <c r="D9" s="242">
        <v>0</v>
      </c>
      <c r="E9" s="234">
        <v>0</v>
      </c>
      <c r="F9" s="253">
        <v>13</v>
      </c>
      <c r="G9" s="237">
        <v>198</v>
      </c>
      <c r="H9" s="237">
        <v>37</v>
      </c>
      <c r="I9" s="254">
        <v>235</v>
      </c>
      <c r="J9" s="239">
        <v>3</v>
      </c>
      <c r="K9" s="239">
        <v>26</v>
      </c>
      <c r="L9" s="245">
        <v>11</v>
      </c>
      <c r="M9" s="252">
        <v>37</v>
      </c>
    </row>
    <row r="10" spans="1:13" s="152" customFormat="1" ht="15.6" x14ac:dyDescent="0.3">
      <c r="A10" s="165" t="s">
        <v>11</v>
      </c>
      <c r="B10" s="241"/>
      <c r="C10" s="241"/>
      <c r="D10" s="255"/>
      <c r="E10" s="234"/>
      <c r="F10" s="253">
        <v>4</v>
      </c>
      <c r="G10" s="237">
        <v>71</v>
      </c>
      <c r="H10" s="237">
        <v>8</v>
      </c>
      <c r="I10" s="254">
        <v>79</v>
      </c>
      <c r="J10" s="239"/>
      <c r="K10" s="239"/>
      <c r="L10" s="245"/>
      <c r="M10" s="252"/>
    </row>
    <row r="11" spans="1:13" s="152" customFormat="1" ht="15.6" x14ac:dyDescent="0.3">
      <c r="A11" s="165" t="s">
        <v>12</v>
      </c>
      <c r="B11" s="241"/>
      <c r="C11" s="241"/>
      <c r="D11" s="255"/>
      <c r="E11" s="234"/>
      <c r="F11" s="253"/>
      <c r="G11" s="237"/>
      <c r="H11" s="237"/>
      <c r="I11" s="254"/>
      <c r="J11" s="239"/>
      <c r="K11" s="239"/>
      <c r="L11" s="245"/>
      <c r="M11" s="252"/>
    </row>
    <row r="12" spans="1:13" s="152" customFormat="1" ht="15.6" x14ac:dyDescent="0.3">
      <c r="A12" s="165" t="s">
        <v>13</v>
      </c>
      <c r="B12" s="241"/>
      <c r="C12" s="241"/>
      <c r="D12" s="255"/>
      <c r="E12" s="234"/>
      <c r="F12" s="253"/>
      <c r="G12" s="237"/>
      <c r="H12" s="237"/>
      <c r="I12" s="254"/>
      <c r="J12" s="239"/>
      <c r="K12" s="239"/>
      <c r="L12" s="239"/>
      <c r="M12" s="240"/>
    </row>
    <row r="13" spans="1:13" s="152" customFormat="1" ht="15.6" x14ac:dyDescent="0.3">
      <c r="A13" s="165" t="s">
        <v>14</v>
      </c>
      <c r="B13" s="241">
        <v>0</v>
      </c>
      <c r="C13" s="241">
        <v>0</v>
      </c>
      <c r="D13" s="242">
        <v>0</v>
      </c>
      <c r="E13" s="243">
        <v>0</v>
      </c>
      <c r="F13" s="253"/>
      <c r="G13" s="237"/>
      <c r="H13" s="237"/>
      <c r="I13" s="254"/>
      <c r="J13" s="239"/>
      <c r="K13" s="239"/>
      <c r="L13" s="239"/>
      <c r="M13" s="240"/>
    </row>
    <row r="14" spans="1:13" s="155" customFormat="1" ht="17.399999999999999" x14ac:dyDescent="0.3">
      <c r="A14" s="165" t="s">
        <v>6</v>
      </c>
      <c r="B14" s="256">
        <v>0</v>
      </c>
      <c r="C14" s="256">
        <v>0</v>
      </c>
      <c r="D14" s="257">
        <v>0</v>
      </c>
      <c r="E14" s="258">
        <v>0</v>
      </c>
      <c r="F14" s="259">
        <v>30</v>
      </c>
      <c r="G14" s="260">
        <v>412</v>
      </c>
      <c r="H14" s="260">
        <v>63</v>
      </c>
      <c r="I14" s="261">
        <v>475</v>
      </c>
      <c r="J14" s="262">
        <v>14</v>
      </c>
      <c r="K14" s="262">
        <v>157</v>
      </c>
      <c r="L14" s="262">
        <v>25</v>
      </c>
      <c r="M14" s="263">
        <v>181</v>
      </c>
    </row>
  </sheetData>
  <pageMargins left="0.7" right="0.7" top="0.75" bottom="0.75" header="0.3" footer="0.3"/>
  <pageSetup paperSize="9" scale="83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373C-D842-4AE3-9EE6-834A32F1D9FF}">
  <sheetPr>
    <pageSetUpPr fitToPage="1"/>
  </sheetPr>
  <dimension ref="A5:E44"/>
  <sheetViews>
    <sheetView zoomScale="90" zoomScaleNormal="90" workbookViewId="0"/>
  </sheetViews>
  <sheetFormatPr defaultColWidth="11.44140625" defaultRowHeight="14.4" x14ac:dyDescent="0.3"/>
  <cols>
    <col min="1" max="1" width="6" customWidth="1"/>
    <col min="2" max="2" width="67.44140625" customWidth="1"/>
    <col min="3" max="3" width="12.33203125" style="222" customWidth="1"/>
    <col min="4" max="4" width="14.5546875" customWidth="1"/>
    <col min="5" max="5" width="14.6640625" customWidth="1"/>
    <col min="6" max="6" width="5.5546875" customWidth="1"/>
    <col min="7" max="7" width="13" customWidth="1"/>
    <col min="8" max="8" width="13.33203125" customWidth="1"/>
    <col min="9" max="9" width="14.44140625" customWidth="1"/>
    <col min="10" max="10" width="5.88671875" customWidth="1"/>
    <col min="11" max="11" width="13.88671875" customWidth="1"/>
    <col min="12" max="12" width="12.5546875" bestFit="1" customWidth="1"/>
    <col min="13" max="13" width="13.109375" customWidth="1"/>
  </cols>
  <sheetData>
    <row r="5" spans="1:5" ht="15.6" x14ac:dyDescent="0.3">
      <c r="A5" s="309" t="s">
        <v>82</v>
      </c>
      <c r="B5" s="309"/>
      <c r="C5" s="309"/>
      <c r="D5" s="309"/>
      <c r="E5" s="309"/>
    </row>
    <row r="6" spans="1:5" ht="15.6" x14ac:dyDescent="0.3">
      <c r="A6" s="309" t="s">
        <v>96</v>
      </c>
      <c r="B6" s="309"/>
      <c r="C6" s="309"/>
      <c r="D6" s="309"/>
      <c r="E6" s="309"/>
    </row>
    <row r="7" spans="1:5" ht="15.6" x14ac:dyDescent="0.3">
      <c r="A7" s="153"/>
      <c r="B7" s="153"/>
      <c r="C7" s="223"/>
    </row>
    <row r="8" spans="1:5" ht="24.9" customHeight="1" x14ac:dyDescent="0.3">
      <c r="A8" s="175"/>
      <c r="C8" s="312" t="s">
        <v>95</v>
      </c>
      <c r="D8" s="313"/>
      <c r="E8" s="314"/>
    </row>
    <row r="9" spans="1:5" ht="24.9" customHeight="1" x14ac:dyDescent="0.3">
      <c r="A9" s="176" t="s">
        <v>42</v>
      </c>
      <c r="B9" s="176" t="s">
        <v>83</v>
      </c>
      <c r="C9" s="224" t="s">
        <v>84</v>
      </c>
      <c r="D9" s="177" t="s">
        <v>85</v>
      </c>
      <c r="E9" s="177" t="s">
        <v>69</v>
      </c>
    </row>
    <row r="10" spans="1:5" ht="24.9" customHeight="1" x14ac:dyDescent="0.3">
      <c r="A10" s="178">
        <v>1</v>
      </c>
      <c r="B10" s="179" t="s">
        <v>86</v>
      </c>
      <c r="C10" s="183">
        <v>8</v>
      </c>
      <c r="D10" s="180">
        <v>41</v>
      </c>
      <c r="E10" s="180">
        <f>SUM(C10:D10)</f>
        <v>49</v>
      </c>
    </row>
    <row r="11" spans="1:5" ht="24.9" customHeight="1" x14ac:dyDescent="0.3">
      <c r="A11" s="178">
        <v>2</v>
      </c>
      <c r="B11" s="179" t="s">
        <v>87</v>
      </c>
      <c r="C11" s="183">
        <v>8</v>
      </c>
      <c r="D11" s="180">
        <v>41</v>
      </c>
      <c r="E11" s="180">
        <f t="shared" ref="E11:E18" si="0">SUM(C11:D11)</f>
        <v>49</v>
      </c>
    </row>
    <row r="12" spans="1:5" ht="30.6" customHeight="1" x14ac:dyDescent="0.3">
      <c r="A12" s="178">
        <v>3</v>
      </c>
      <c r="B12" s="179" t="s">
        <v>88</v>
      </c>
      <c r="C12" s="183">
        <v>8</v>
      </c>
      <c r="D12" s="180">
        <v>41</v>
      </c>
      <c r="E12" s="180">
        <f t="shared" si="0"/>
        <v>49</v>
      </c>
    </row>
    <row r="13" spans="1:5" ht="31.8" customHeight="1" x14ac:dyDescent="0.3">
      <c r="A13" s="178">
        <v>4</v>
      </c>
      <c r="B13" s="179" t="s">
        <v>89</v>
      </c>
      <c r="C13" s="183">
        <v>0</v>
      </c>
      <c r="D13" s="180">
        <v>0</v>
      </c>
      <c r="E13" s="180">
        <f t="shared" si="0"/>
        <v>0</v>
      </c>
    </row>
    <row r="14" spans="1:5" ht="24.9" customHeight="1" x14ac:dyDescent="0.3">
      <c r="A14" s="178">
        <v>5</v>
      </c>
      <c r="B14" s="179" t="s">
        <v>90</v>
      </c>
      <c r="C14" s="183">
        <v>5</v>
      </c>
      <c r="D14" s="180">
        <v>55</v>
      </c>
      <c r="E14" s="180">
        <f t="shared" si="0"/>
        <v>60</v>
      </c>
    </row>
    <row r="15" spans="1:5" ht="24.9" customHeight="1" x14ac:dyDescent="0.3">
      <c r="A15" s="178">
        <v>6</v>
      </c>
      <c r="B15" s="179" t="s">
        <v>91</v>
      </c>
      <c r="C15" s="310">
        <v>2</v>
      </c>
      <c r="D15" s="311"/>
      <c r="E15" s="39">
        <f>+C15</f>
        <v>2</v>
      </c>
    </row>
    <row r="16" spans="1:5" ht="24.9" customHeight="1" x14ac:dyDescent="0.3">
      <c r="A16" s="178">
        <v>7</v>
      </c>
      <c r="B16" s="179" t="s">
        <v>92</v>
      </c>
      <c r="C16" s="225">
        <v>1534.4</v>
      </c>
      <c r="D16" s="181">
        <v>8819.2900000000009</v>
      </c>
      <c r="E16" s="182">
        <f t="shared" si="0"/>
        <v>10353.69</v>
      </c>
    </row>
    <row r="17" spans="1:5" ht="24.9" customHeight="1" x14ac:dyDescent="0.3">
      <c r="A17" s="178">
        <v>8</v>
      </c>
      <c r="B17" s="179" t="s">
        <v>93</v>
      </c>
      <c r="C17" s="225">
        <v>401288.26</v>
      </c>
      <c r="D17" s="181">
        <v>1997462.07</v>
      </c>
      <c r="E17" s="182">
        <f t="shared" si="0"/>
        <v>2398750.33</v>
      </c>
    </row>
    <row r="18" spans="1:5" ht="24.9" customHeight="1" x14ac:dyDescent="0.3">
      <c r="A18" s="178">
        <v>9</v>
      </c>
      <c r="B18" s="179" t="s">
        <v>94</v>
      </c>
      <c r="C18" s="310">
        <v>3</v>
      </c>
      <c r="D18" s="311"/>
      <c r="E18" s="180">
        <f t="shared" si="0"/>
        <v>3</v>
      </c>
    </row>
    <row r="21" spans="1:5" ht="18" x14ac:dyDescent="0.35">
      <c r="A21" s="218" t="s">
        <v>97</v>
      </c>
      <c r="B21" s="218"/>
      <c r="C21" s="226"/>
    </row>
    <row r="22" spans="1:5" ht="15.6" x14ac:dyDescent="0.3">
      <c r="A22" s="219" t="s">
        <v>98</v>
      </c>
      <c r="B22" s="219"/>
      <c r="C22" s="227"/>
    </row>
    <row r="24" spans="1:5" ht="15.6" x14ac:dyDescent="0.3">
      <c r="A24" s="154" t="s">
        <v>42</v>
      </c>
      <c r="B24" s="154" t="s">
        <v>83</v>
      </c>
      <c r="C24" s="228" t="s">
        <v>99</v>
      </c>
    </row>
    <row r="25" spans="1:5" x14ac:dyDescent="0.3">
      <c r="A25" s="178">
        <v>1</v>
      </c>
      <c r="B25" s="179" t="s">
        <v>100</v>
      </c>
      <c r="C25" s="229">
        <v>15</v>
      </c>
    </row>
    <row r="26" spans="1:5" x14ac:dyDescent="0.3">
      <c r="A26" s="178">
        <v>2</v>
      </c>
      <c r="B26" s="179" t="s">
        <v>101</v>
      </c>
      <c r="C26" s="229">
        <v>7</v>
      </c>
    </row>
    <row r="27" spans="1:5" x14ac:dyDescent="0.3">
      <c r="A27" s="178">
        <v>3</v>
      </c>
      <c r="B27" s="179" t="s">
        <v>102</v>
      </c>
      <c r="C27" s="229">
        <v>0</v>
      </c>
    </row>
    <row r="28" spans="1:5" x14ac:dyDescent="0.3">
      <c r="A28" s="178">
        <v>4</v>
      </c>
      <c r="B28" s="179" t="s">
        <v>103</v>
      </c>
      <c r="C28" s="183">
        <v>0</v>
      </c>
    </row>
    <row r="29" spans="1:5" x14ac:dyDescent="0.3">
      <c r="A29" s="178">
        <v>5</v>
      </c>
      <c r="B29" s="179" t="s">
        <v>104</v>
      </c>
      <c r="C29" s="229">
        <v>22</v>
      </c>
    </row>
    <row r="30" spans="1:5" ht="28.8" x14ac:dyDescent="0.3">
      <c r="A30" s="178">
        <v>6</v>
      </c>
      <c r="B30" s="179" t="s">
        <v>105</v>
      </c>
      <c r="C30" s="229">
        <v>40</v>
      </c>
    </row>
    <row r="33" spans="1:3" ht="18" x14ac:dyDescent="0.35">
      <c r="A33" s="218" t="s">
        <v>114</v>
      </c>
      <c r="B33" s="218"/>
    </row>
    <row r="34" spans="1:3" ht="15.6" x14ac:dyDescent="0.3">
      <c r="A34" s="219" t="s">
        <v>98</v>
      </c>
      <c r="B34" s="219"/>
    </row>
    <row r="36" spans="1:3" x14ac:dyDescent="0.3">
      <c r="A36" s="176" t="s">
        <v>42</v>
      </c>
      <c r="B36" s="220" t="s">
        <v>83</v>
      </c>
      <c r="C36" s="230" t="s">
        <v>99</v>
      </c>
    </row>
    <row r="37" spans="1:3" x14ac:dyDescent="0.3">
      <c r="A37" s="178">
        <v>1</v>
      </c>
      <c r="B37" s="221" t="s">
        <v>106</v>
      </c>
      <c r="C37" s="183">
        <v>9</v>
      </c>
    </row>
    <row r="38" spans="1:3" x14ac:dyDescent="0.3">
      <c r="A38" s="178">
        <v>2</v>
      </c>
      <c r="B38" s="221" t="s">
        <v>107</v>
      </c>
      <c r="C38" s="183">
        <v>9</v>
      </c>
    </row>
    <row r="39" spans="1:3" x14ac:dyDescent="0.3">
      <c r="A39" s="178">
        <v>3</v>
      </c>
      <c r="B39" s="221" t="s">
        <v>108</v>
      </c>
      <c r="C39" s="183">
        <v>9</v>
      </c>
    </row>
    <row r="40" spans="1:3" x14ac:dyDescent="0.3">
      <c r="A40" s="178">
        <v>4</v>
      </c>
      <c r="B40" s="221" t="s">
        <v>109</v>
      </c>
      <c r="C40" s="183">
        <v>9</v>
      </c>
    </row>
    <row r="41" spans="1:3" x14ac:dyDescent="0.3">
      <c r="A41" s="178">
        <v>5</v>
      </c>
      <c r="B41" s="221" t="s">
        <v>110</v>
      </c>
      <c r="C41" s="183">
        <v>0</v>
      </c>
    </row>
    <row r="42" spans="1:3" x14ac:dyDescent="0.3">
      <c r="A42" s="178">
        <v>6</v>
      </c>
      <c r="B42" s="221" t="s">
        <v>111</v>
      </c>
      <c r="C42" s="183">
        <v>8</v>
      </c>
    </row>
    <row r="43" spans="1:3" ht="28.8" x14ac:dyDescent="0.3">
      <c r="A43" s="178">
        <v>7</v>
      </c>
      <c r="B43" s="221" t="s">
        <v>112</v>
      </c>
      <c r="C43" s="231">
        <v>2417</v>
      </c>
    </row>
    <row r="44" spans="1:3" x14ac:dyDescent="0.3">
      <c r="A44" s="178">
        <v>8</v>
      </c>
      <c r="B44" s="221" t="s">
        <v>113</v>
      </c>
      <c r="C44" s="183">
        <v>1</v>
      </c>
    </row>
  </sheetData>
  <mergeCells count="5">
    <mergeCell ref="A5:E5"/>
    <mergeCell ref="A6:E6"/>
    <mergeCell ref="C15:D15"/>
    <mergeCell ref="C18:D18"/>
    <mergeCell ref="C8:E8"/>
  </mergeCells>
  <printOptions horizontalCentered="1"/>
  <pageMargins left="0.25" right="0.25" top="0.75" bottom="0.75" header="0.3" footer="0.3"/>
  <pageSetup scale="6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defaultColWidth="11.5546875" defaultRowHeight="14.4" x14ac:dyDescent="0.3"/>
  <cols>
    <col min="4" max="4" width="15.109375" customWidth="1"/>
  </cols>
  <sheetData>
    <row r="6" spans="3:12" x14ac:dyDescent="0.3">
      <c r="I6" s="38"/>
    </row>
    <row r="7" spans="3:12" x14ac:dyDescent="0.3">
      <c r="C7" t="s">
        <v>31</v>
      </c>
      <c r="I7" s="38"/>
    </row>
    <row r="8" spans="3:12" x14ac:dyDescent="0.3">
      <c r="D8" t="s">
        <v>28</v>
      </c>
      <c r="E8" t="s">
        <v>29</v>
      </c>
      <c r="I8" s="38"/>
    </row>
    <row r="9" spans="3:12" x14ac:dyDescent="0.3">
      <c r="C9" s="39" t="s">
        <v>11</v>
      </c>
      <c r="D9" s="40">
        <v>82400</v>
      </c>
      <c r="E9" s="41">
        <v>332990</v>
      </c>
      <c r="I9" s="38"/>
    </row>
    <row r="10" spans="3:12" x14ac:dyDescent="0.3">
      <c r="C10" s="39" t="s">
        <v>8</v>
      </c>
      <c r="D10" s="40">
        <v>132943</v>
      </c>
      <c r="E10" s="41">
        <v>135000</v>
      </c>
      <c r="F10" t="s">
        <v>15</v>
      </c>
      <c r="G10" t="s">
        <v>15</v>
      </c>
      <c r="I10" s="38"/>
    </row>
    <row r="11" spans="3:12" x14ac:dyDescent="0.3">
      <c r="C11" s="39" t="s">
        <v>10</v>
      </c>
      <c r="D11" s="40">
        <v>225900</v>
      </c>
      <c r="E11" s="41">
        <v>154600</v>
      </c>
      <c r="I11" s="38"/>
    </row>
    <row r="12" spans="3:12" x14ac:dyDescent="0.3">
      <c r="C12" s="39" t="s">
        <v>9</v>
      </c>
      <c r="D12" s="40">
        <v>19450</v>
      </c>
      <c r="E12" s="41">
        <v>5300</v>
      </c>
      <c r="I12" s="38"/>
    </row>
    <row r="13" spans="3:12" ht="15.6" x14ac:dyDescent="0.3">
      <c r="C13" s="39" t="s">
        <v>26</v>
      </c>
      <c r="D13" s="40">
        <v>138795</v>
      </c>
      <c r="E13" s="41">
        <v>129530</v>
      </c>
      <c r="H13" s="38"/>
      <c r="I13" s="38"/>
      <c r="L13" s="42"/>
    </row>
    <row r="14" spans="3:12" x14ac:dyDescent="0.3">
      <c r="C14" s="39" t="s">
        <v>13</v>
      </c>
      <c r="D14" s="40">
        <v>76798</v>
      </c>
      <c r="E14" s="41">
        <v>35683</v>
      </c>
    </row>
    <row r="15" spans="3:12" x14ac:dyDescent="0.3">
      <c r="C15" s="39" t="s">
        <v>14</v>
      </c>
      <c r="D15" s="40">
        <v>412197</v>
      </c>
      <c r="E15" s="41">
        <v>726671</v>
      </c>
    </row>
    <row r="16" spans="3:12" x14ac:dyDescent="0.3">
      <c r="C16" s="39" t="s">
        <v>12</v>
      </c>
      <c r="D16" s="40">
        <v>2761068</v>
      </c>
      <c r="E16" s="41">
        <v>823499</v>
      </c>
    </row>
    <row r="17" spans="3:6" x14ac:dyDescent="0.3">
      <c r="D17" s="43"/>
      <c r="E17" s="43"/>
    </row>
    <row r="18" spans="3:6" x14ac:dyDescent="0.3">
      <c r="C18" s="38"/>
    </row>
    <row r="20" spans="3:6" x14ac:dyDescent="0.3">
      <c r="E20" t="s">
        <v>15</v>
      </c>
    </row>
    <row r="21" spans="3:6" x14ac:dyDescent="0.3">
      <c r="D21" s="38"/>
      <c r="E21" s="44"/>
    </row>
    <row r="22" spans="3:6" x14ac:dyDescent="0.3">
      <c r="D22" s="38"/>
      <c r="E22" s="44"/>
      <c r="F22" t="s">
        <v>15</v>
      </c>
    </row>
    <row r="23" spans="3:6" x14ac:dyDescent="0.3">
      <c r="D23" s="38"/>
      <c r="E23" s="44"/>
    </row>
    <row r="24" spans="3:6" x14ac:dyDescent="0.3">
      <c r="D24" s="38"/>
      <c r="E24" s="44"/>
    </row>
    <row r="25" spans="3:6" x14ac:dyDescent="0.3">
      <c r="D25" s="38"/>
      <c r="E25" s="44"/>
    </row>
    <row r="26" spans="3:6" x14ac:dyDescent="0.3">
      <c r="C26" t="s">
        <v>30</v>
      </c>
      <c r="D26" s="38"/>
      <c r="E26" s="44"/>
    </row>
    <row r="27" spans="3:6" x14ac:dyDescent="0.3">
      <c r="D27" s="38"/>
      <c r="E27" s="44"/>
    </row>
    <row r="28" spans="3:6" x14ac:dyDescent="0.3">
      <c r="D28" t="s">
        <v>28</v>
      </c>
      <c r="E28" t="s">
        <v>29</v>
      </c>
    </row>
    <row r="29" spans="3:6" x14ac:dyDescent="0.3">
      <c r="C29" s="39" t="s">
        <v>11</v>
      </c>
      <c r="D29" s="45">
        <v>343</v>
      </c>
      <c r="E29" s="41">
        <v>1338</v>
      </c>
    </row>
    <row r="30" spans="3:6" x14ac:dyDescent="0.3">
      <c r="C30" s="39" t="s">
        <v>8</v>
      </c>
      <c r="D30" s="45">
        <v>379.70000000000005</v>
      </c>
      <c r="E30" s="41">
        <v>531.9</v>
      </c>
    </row>
    <row r="31" spans="3:6" x14ac:dyDescent="0.3">
      <c r="C31" s="39" t="s">
        <v>10</v>
      </c>
      <c r="D31" s="45">
        <v>901</v>
      </c>
      <c r="E31" s="41">
        <v>541</v>
      </c>
    </row>
    <row r="32" spans="3:6" x14ac:dyDescent="0.3">
      <c r="C32" s="39" t="s">
        <v>9</v>
      </c>
      <c r="D32" s="45">
        <v>77</v>
      </c>
      <c r="E32" s="41">
        <v>23</v>
      </c>
    </row>
    <row r="33" spans="3:12" x14ac:dyDescent="0.3">
      <c r="C33" s="39" t="s">
        <v>26</v>
      </c>
      <c r="D33" s="45">
        <v>455.5</v>
      </c>
      <c r="E33" s="41">
        <v>592.37</v>
      </c>
      <c r="G33" t="s">
        <v>15</v>
      </c>
    </row>
    <row r="34" spans="3:12" x14ac:dyDescent="0.3">
      <c r="C34" s="39" t="s">
        <v>13</v>
      </c>
      <c r="D34" s="45">
        <v>305</v>
      </c>
      <c r="E34" s="41">
        <v>142</v>
      </c>
    </row>
    <row r="35" spans="3:12" x14ac:dyDescent="0.3">
      <c r="C35" s="39" t="s">
        <v>14</v>
      </c>
      <c r="D35" s="45">
        <v>1602.7800000000002</v>
      </c>
      <c r="E35" s="41">
        <v>2845.26</v>
      </c>
    </row>
    <row r="36" spans="3:12" x14ac:dyDescent="0.3">
      <c r="C36" s="39" t="s">
        <v>12</v>
      </c>
      <c r="D36" s="45">
        <v>11373.35</v>
      </c>
      <c r="E36" s="41">
        <v>3760.73</v>
      </c>
      <c r="H36" t="s">
        <v>15</v>
      </c>
    </row>
    <row r="37" spans="3:12" x14ac:dyDescent="0.3">
      <c r="D37" s="38"/>
      <c r="E37" s="38"/>
      <c r="H37" t="s">
        <v>15</v>
      </c>
      <c r="K37" t="s">
        <v>15</v>
      </c>
    </row>
    <row r="39" spans="3:12" x14ac:dyDescent="0.3">
      <c r="D39" s="38"/>
      <c r="E39" s="44"/>
      <c r="G39" s="38"/>
    </row>
    <row r="40" spans="3:12" x14ac:dyDescent="0.3">
      <c r="D40" s="38"/>
      <c r="E40" s="44"/>
      <c r="G40" s="38"/>
      <c r="I40" t="s">
        <v>15</v>
      </c>
    </row>
    <row r="41" spans="3:12" ht="15.6" x14ac:dyDescent="0.3">
      <c r="D41" s="38"/>
      <c r="E41" s="46"/>
      <c r="F41" s="47"/>
      <c r="G41" s="17"/>
      <c r="H41" s="47"/>
      <c r="I41" s="17"/>
      <c r="J41" s="47"/>
      <c r="L41" s="43"/>
    </row>
    <row r="42" spans="3:12" ht="15.6" x14ac:dyDescent="0.3">
      <c r="D42" s="38"/>
      <c r="E42" s="17"/>
      <c r="F42" s="47"/>
      <c r="G42" s="46"/>
      <c r="H42" s="47"/>
      <c r="I42" s="46"/>
      <c r="J42" s="47"/>
      <c r="L42" s="43"/>
    </row>
    <row r="43" spans="3:12" ht="15.6" x14ac:dyDescent="0.3">
      <c r="D43" s="38"/>
      <c r="E43" s="46"/>
      <c r="F43" s="47"/>
      <c r="G43" s="17"/>
      <c r="H43" s="47"/>
      <c r="I43" s="17"/>
      <c r="J43" s="47"/>
      <c r="L43" s="43"/>
    </row>
    <row r="44" spans="3:12" ht="15.6" x14ac:dyDescent="0.3">
      <c r="D44" s="38"/>
      <c r="E44" s="46"/>
      <c r="F44" s="47"/>
      <c r="G44" s="46"/>
      <c r="H44" s="47"/>
      <c r="I44" s="46"/>
      <c r="J44" s="47"/>
      <c r="L44" s="43"/>
    </row>
    <row r="45" spans="3:12" ht="15.6" x14ac:dyDescent="0.3">
      <c r="D45" s="38"/>
      <c r="E45" s="17"/>
      <c r="F45" s="47"/>
      <c r="G45" s="17"/>
      <c r="H45" s="47"/>
      <c r="I45" s="17"/>
      <c r="J45" s="47"/>
      <c r="L45" s="43"/>
    </row>
    <row r="49" spans="3:12" ht="15.6" x14ac:dyDescent="0.3">
      <c r="C49" t="s">
        <v>32</v>
      </c>
      <c r="D49" s="38"/>
      <c r="E49" s="44"/>
      <c r="F49" s="47"/>
      <c r="G49" s="46"/>
      <c r="H49" s="47"/>
      <c r="I49" s="46"/>
      <c r="J49" s="47"/>
      <c r="L49" s="43"/>
    </row>
    <row r="50" spans="3:12" ht="15.6" x14ac:dyDescent="0.3">
      <c r="D50" s="38"/>
      <c r="E50" s="44"/>
      <c r="F50" s="47"/>
      <c r="G50" s="17"/>
      <c r="H50" s="47"/>
      <c r="I50" s="17"/>
      <c r="J50" s="47"/>
      <c r="L50" s="43"/>
    </row>
    <row r="51" spans="3:12" x14ac:dyDescent="0.3">
      <c r="D51" t="s">
        <v>28</v>
      </c>
      <c r="E51" t="s">
        <v>29</v>
      </c>
    </row>
    <row r="52" spans="3:12" x14ac:dyDescent="0.3">
      <c r="C52" s="39" t="s">
        <v>11</v>
      </c>
      <c r="D52" s="48">
        <v>9453</v>
      </c>
      <c r="E52" s="39">
        <v>1340</v>
      </c>
    </row>
    <row r="53" spans="3:12" x14ac:dyDescent="0.3">
      <c r="C53" s="39" t="s">
        <v>8</v>
      </c>
      <c r="D53" s="48">
        <v>10801</v>
      </c>
      <c r="E53" s="39">
        <v>1042</v>
      </c>
    </row>
    <row r="54" spans="3:12" x14ac:dyDescent="0.3">
      <c r="C54" s="39" t="s">
        <v>10</v>
      </c>
      <c r="D54" s="48">
        <v>2205</v>
      </c>
      <c r="E54" s="39">
        <v>0</v>
      </c>
    </row>
    <row r="55" spans="3:12" x14ac:dyDescent="0.3">
      <c r="C55" s="39" t="s">
        <v>9</v>
      </c>
      <c r="D55" s="48">
        <v>2876</v>
      </c>
      <c r="E55" s="39">
        <v>518</v>
      </c>
    </row>
    <row r="56" spans="3:12" x14ac:dyDescent="0.3">
      <c r="C56" s="39" t="s">
        <v>26</v>
      </c>
      <c r="D56" s="48">
        <v>1195</v>
      </c>
      <c r="E56" s="39">
        <v>1542</v>
      </c>
    </row>
    <row r="57" spans="3:12" x14ac:dyDescent="0.3">
      <c r="C57" s="39" t="s">
        <v>13</v>
      </c>
      <c r="D57" s="48">
        <v>2521</v>
      </c>
      <c r="E57" s="39">
        <v>911</v>
      </c>
    </row>
    <row r="58" spans="3:12" x14ac:dyDescent="0.3">
      <c r="C58" s="39" t="s">
        <v>14</v>
      </c>
      <c r="D58" s="48">
        <v>3786</v>
      </c>
      <c r="E58" s="39">
        <v>70</v>
      </c>
    </row>
    <row r="59" spans="3:12" x14ac:dyDescent="0.3">
      <c r="C59" s="39" t="s">
        <v>12</v>
      </c>
      <c r="D59" s="49">
        <v>2999</v>
      </c>
      <c r="E59" s="50">
        <v>0</v>
      </c>
    </row>
    <row r="60" spans="3:12" x14ac:dyDescent="0.3">
      <c r="D60" s="44"/>
      <c r="E60" s="43"/>
    </row>
    <row r="61" spans="3:12" x14ac:dyDescent="0.3">
      <c r="D61" s="44"/>
      <c r="E61" s="19"/>
      <c r="F61" s="19"/>
      <c r="G61" s="19"/>
    </row>
    <row r="62" spans="3:12" x14ac:dyDescent="0.3">
      <c r="D62" s="44"/>
      <c r="E62" s="19"/>
      <c r="F62" s="19"/>
      <c r="G62" s="51"/>
    </row>
    <row r="63" spans="3:12" x14ac:dyDescent="0.3">
      <c r="D63" s="44"/>
      <c r="E63" s="19"/>
      <c r="F63" s="19"/>
      <c r="G63" s="19"/>
    </row>
    <row r="64" spans="3:12" x14ac:dyDescent="0.3">
      <c r="D64" s="44"/>
      <c r="E64" s="19"/>
      <c r="F64" s="19"/>
      <c r="G64" s="19"/>
      <c r="K64" t="s">
        <v>15</v>
      </c>
    </row>
    <row r="65" spans="3:7" x14ac:dyDescent="0.3">
      <c r="D65" s="44"/>
      <c r="E65" s="19"/>
      <c r="F65" s="19"/>
      <c r="G65" s="19"/>
    </row>
    <row r="66" spans="3:7" x14ac:dyDescent="0.3">
      <c r="D66" s="44"/>
      <c r="E66" s="19"/>
      <c r="F66" s="19"/>
      <c r="G66" s="19"/>
    </row>
    <row r="67" spans="3:7" x14ac:dyDescent="0.3">
      <c r="D67" s="44"/>
      <c r="E67" s="19"/>
      <c r="F67" s="19"/>
      <c r="G67" s="19"/>
    </row>
    <row r="68" spans="3:7" x14ac:dyDescent="0.3">
      <c r="E68" s="19"/>
      <c r="F68" s="19"/>
      <c r="G68" s="19"/>
    </row>
    <row r="71" spans="3:7" x14ac:dyDescent="0.3">
      <c r="C71" t="s">
        <v>33</v>
      </c>
      <c r="D71" s="38"/>
      <c r="E71" s="44"/>
    </row>
    <row r="72" spans="3:7" x14ac:dyDescent="0.3">
      <c r="D72" s="38"/>
      <c r="E72" s="44"/>
    </row>
    <row r="73" spans="3:7" x14ac:dyDescent="0.3">
      <c r="D73" t="s">
        <v>28</v>
      </c>
      <c r="E73" t="s">
        <v>29</v>
      </c>
    </row>
    <row r="74" spans="3:7" x14ac:dyDescent="0.3">
      <c r="C74" s="39" t="s">
        <v>11</v>
      </c>
      <c r="D74" s="52">
        <v>1131</v>
      </c>
      <c r="E74" s="39">
        <v>2105</v>
      </c>
    </row>
    <row r="75" spans="3:7" x14ac:dyDescent="0.3">
      <c r="C75" s="39" t="s">
        <v>8</v>
      </c>
      <c r="D75" s="52">
        <v>31</v>
      </c>
      <c r="E75" s="39">
        <v>926</v>
      </c>
    </row>
    <row r="76" spans="3:7" x14ac:dyDescent="0.3">
      <c r="C76" s="39" t="s">
        <v>10</v>
      </c>
      <c r="D76" s="52">
        <v>2010</v>
      </c>
      <c r="E76" s="39">
        <v>571</v>
      </c>
    </row>
    <row r="77" spans="3:7" x14ac:dyDescent="0.3">
      <c r="C77" s="39" t="s">
        <v>9</v>
      </c>
      <c r="D77" s="52">
        <v>60</v>
      </c>
      <c r="E77" s="39">
        <v>180</v>
      </c>
    </row>
    <row r="78" spans="3:7" x14ac:dyDescent="0.3">
      <c r="C78" s="39" t="s">
        <v>26</v>
      </c>
      <c r="D78" s="52">
        <v>535</v>
      </c>
      <c r="E78" s="39">
        <v>2155</v>
      </c>
    </row>
    <row r="79" spans="3:7" x14ac:dyDescent="0.3">
      <c r="C79" s="39" t="s">
        <v>13</v>
      </c>
      <c r="D79" s="53">
        <v>0</v>
      </c>
      <c r="E79" s="39">
        <v>0</v>
      </c>
    </row>
    <row r="80" spans="3:7" x14ac:dyDescent="0.3">
      <c r="C80" s="39" t="s">
        <v>14</v>
      </c>
      <c r="D80" s="53">
        <v>0</v>
      </c>
      <c r="E80" s="39">
        <v>0</v>
      </c>
    </row>
    <row r="81" spans="3:10" x14ac:dyDescent="0.3">
      <c r="C81" s="39" t="s">
        <v>12</v>
      </c>
      <c r="D81" s="53">
        <v>0</v>
      </c>
      <c r="E81" s="39">
        <v>0</v>
      </c>
    </row>
    <row r="84" spans="3:10" x14ac:dyDescent="0.3">
      <c r="E84" s="19"/>
      <c r="F84" s="19"/>
      <c r="G84" s="19"/>
      <c r="I84" t="s">
        <v>15</v>
      </c>
    </row>
    <row r="85" spans="3:10" x14ac:dyDescent="0.3">
      <c r="E85" s="19"/>
      <c r="F85" s="19"/>
      <c r="G85" s="19"/>
    </row>
    <row r="86" spans="3:10" x14ac:dyDescent="0.3">
      <c r="E86" s="19"/>
      <c r="F86" s="19"/>
      <c r="G86" s="19"/>
    </row>
    <row r="87" spans="3:10" x14ac:dyDescent="0.3">
      <c r="E87" s="19"/>
      <c r="F87" s="19"/>
      <c r="G87" s="19"/>
      <c r="J87" t="s">
        <v>15</v>
      </c>
    </row>
    <row r="88" spans="3:10" x14ac:dyDescent="0.3">
      <c r="E88" s="19"/>
      <c r="F88" s="19"/>
      <c r="G88" s="19"/>
    </row>
    <row r="89" spans="3:10" x14ac:dyDescent="0.3">
      <c r="E89" s="19"/>
      <c r="F89" s="19"/>
      <c r="G89" s="19"/>
    </row>
    <row r="90" spans="3:10" x14ac:dyDescent="0.3">
      <c r="E90" s="19"/>
      <c r="F90" s="19"/>
      <c r="G90" s="19"/>
    </row>
    <row r="92" spans="3:10" ht="15.6" x14ac:dyDescent="0.3">
      <c r="C92" s="14" t="s">
        <v>25</v>
      </c>
      <c r="D92" s="14"/>
    </row>
    <row r="93" spans="3:10" ht="15.6" x14ac:dyDescent="0.3">
      <c r="C93" s="15" t="s">
        <v>27</v>
      </c>
      <c r="D93" s="1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PRODUCCIÓN</vt:lpstr>
      <vt:lpstr>MIP</vt:lpstr>
      <vt:lpstr>POSCOSECHA</vt:lpstr>
      <vt:lpstr>EXTENSIÓN</vt:lpstr>
      <vt:lpstr>CAPACITACIÓN</vt:lpstr>
      <vt:lpstr>MyC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Roque Zabala</cp:lastModifiedBy>
  <cp:lastPrinted>2023-04-13T13:48:17Z</cp:lastPrinted>
  <dcterms:created xsi:type="dcterms:W3CDTF">2021-10-29T17:44:32Z</dcterms:created>
  <dcterms:modified xsi:type="dcterms:W3CDTF">2023-04-13T13:48:24Z</dcterms:modified>
</cp:coreProperties>
</file>